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オートローン償却スケジュール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8">
    <numFmt numFmtId="164" formatCode="#,##0.000%;\-#,##0.000%"/>
    <numFmt numFmtId="165" formatCode="[$$-409]#,##0.00;\-[$$-409]#,##0.00"/>
    <numFmt numFmtId="166" formatCode="&quot;$&quot;#,##0.000"/>
    <numFmt numFmtId="167" formatCode="_(&quot;$&quot;* #,##0_);_(&quot;$&quot;* \(#,##0\);_(&quot;$&quot;* &quot;-&quot;??_);_(@_)"/>
    <numFmt numFmtId="168" formatCode="_(&quot;$&quot;* #,##0.00_);_(&quot;$&quot;* \(#,##0.00\);_(&quot;$&quot;* &quot;-&quot;??_);_(@_)"/>
    <numFmt numFmtId="169" formatCode="&quot;$&quot;#,##0.00"/>
    <numFmt numFmtId="170" formatCode="#,##0.00%;\-#,##0.00%"/>
    <numFmt numFmtId="171" formatCode="YYYY-MM-DD"/>
  </numFmts>
  <fonts count="29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306786"/>
      <sz val="2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b val="1"/>
      <color rgb="FF000000"/>
      <sz val="8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b val="1"/>
      <sz val="10"/>
    </font>
    <font>
      <name val="Arial"/>
      <family val="2"/>
      <sz val="10"/>
    </font>
    <font>
      <name val="Arial"/>
      <family val="2"/>
      <b val="1"/>
      <color rgb="FF306786"/>
      <sz val="18"/>
    </font>
    <font>
      <name val="Calibri"/>
      <family val="2"/>
      <sz val="10"/>
    </font>
    <font>
      <name val="Arial"/>
      <family val="2"/>
      <b val="1"/>
      <strike val="1"/>
      <color rgb="FFFFFFFF"/>
      <sz val="10"/>
    </font>
    <font>
      <name val="Calibri"/>
      <family val="2"/>
      <b val="1"/>
      <color rgb="FF000000"/>
      <sz val="10"/>
    </font>
    <font>
      <name val="Calibri"/>
      <family val="2"/>
      <color rgb="FF000000"/>
      <sz val="10"/>
    </font>
    <font>
      <name val="Calibri"/>
      <family val="2"/>
      <sz val="9"/>
    </font>
    <font>
      <name val="Calibri"/>
      <family val="2"/>
      <color theme="10"/>
      <sz val="11"/>
      <u val="single"/>
    </font>
    <font>
      <name val="Calibri"/>
      <family val="2"/>
      <b val="1"/>
      <color theme="0" tint="-0.499984740745262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535B13"/>
        <bgColor rgb="FF535B13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E1EAA0"/>
        <bgColor rgb="FFE1EAA0"/>
      </patternFill>
    </fill>
    <fill>
      <patternFill patternType="solid">
        <fgColor rgb="FFF0F4CF"/>
        <bgColor rgb="FFF0F4CF"/>
      </patternFill>
    </fill>
    <fill>
      <patternFill patternType="solid">
        <fgColor rgb="FF7C891D"/>
        <bgColor rgb="FF7C891D"/>
      </patternFill>
    </fill>
    <fill>
      <patternFill patternType="solid">
        <fgColor rgb="FFFFFFFF"/>
        <bgColor rgb="FFFFFFFF"/>
      </patternFill>
    </fill>
    <fill>
      <patternFill patternType="solid">
        <fgColor rgb="FFE1EB9E"/>
        <bgColor rgb="FFE1EB9E"/>
      </patternFill>
    </fill>
    <fill>
      <patternFill patternType="solid">
        <fgColor theme="0"/>
        <bgColor rgb="FFF0F4CF"/>
      </patternFill>
    </fill>
    <fill>
      <patternFill patternType="solid">
        <fgColor theme="0"/>
        <bgColor rgb="FFE1EAA0"/>
      </patternFill>
    </fill>
    <fill>
      <patternFill patternType="solid">
        <fgColor rgb="FF00BD32"/>
        <bgColor rgb="FFF69200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4" fillId="0" borderId="0"/>
    <xf numFmtId="0" fontId="27" fillId="0" borderId="0"/>
  </cellStyleXfs>
  <cellXfs count="12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0" fillId="4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right" vertical="center" wrapText="1"/>
    </xf>
    <xf numFmtId="0" fontId="4" fillId="0" borderId="0" applyAlignment="1" pivotButton="0" quotePrefix="0" xfId="0">
      <alignment wrapText="1"/>
    </xf>
    <xf numFmtId="0" fontId="8" fillId="10" borderId="0" applyAlignment="1" pivotButton="0" quotePrefix="0" xfId="0">
      <alignment horizontal="center" wrapText="1"/>
    </xf>
    <xf numFmtId="0" fontId="8" fillId="10" borderId="0" applyAlignment="1" pivotButton="0" quotePrefix="0" xfId="0">
      <alignment horizontal="center" wrapText="1"/>
    </xf>
    <xf numFmtId="0" fontId="12" fillId="6" borderId="3" applyAlignment="1" pivotButton="0" quotePrefix="0" xfId="0">
      <alignment horizontal="right" vertical="center" wrapText="1"/>
    </xf>
    <xf numFmtId="164" fontId="12" fillId="6" borderId="3" applyAlignment="1" pivotButton="0" quotePrefix="0" xfId="0">
      <alignment horizontal="right" vertical="center" wrapText="1"/>
    </xf>
    <xf numFmtId="165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14" fillId="0" borderId="0" pivotButton="0" quotePrefix="0" xfId="0"/>
    <xf numFmtId="0" fontId="15" fillId="0" borderId="0" pivotButton="0" quotePrefix="0" xfId="0"/>
    <xf numFmtId="0" fontId="18" fillId="0" borderId="0" pivotButton="0" quotePrefix="0" xfId="0"/>
    <xf numFmtId="0" fontId="10" fillId="9" borderId="11" applyAlignment="1" pivotButton="0" quotePrefix="0" xfId="0">
      <alignment horizontal="right" vertical="center" wrapText="1"/>
    </xf>
    <xf numFmtId="0" fontId="10" fillId="9" borderId="11" applyAlignment="1" pivotButton="0" quotePrefix="0" xfId="0">
      <alignment horizontal="center" vertical="center" wrapText="1"/>
    </xf>
    <xf numFmtId="0" fontId="16" fillId="11" borderId="11" applyAlignment="1" pivotButton="0" quotePrefix="0" xfId="0">
      <alignment horizontal="right" vertical="center" wrapText="1"/>
    </xf>
    <xf numFmtId="165" fontId="17" fillId="11" borderId="11" applyAlignment="1" pivotButton="0" quotePrefix="0" xfId="0">
      <alignment vertical="center" wrapText="1"/>
    </xf>
    <xf numFmtId="0" fontId="8" fillId="0" borderId="11" applyAlignment="1" pivotButton="0" quotePrefix="0" xfId="0">
      <alignment horizontal="left" vertical="center" wrapText="1"/>
    </xf>
    <xf numFmtId="14" fontId="8" fillId="0" borderId="11" applyAlignment="1" pivotButton="0" quotePrefix="0" xfId="0">
      <alignment horizontal="left" vertical="center" wrapText="1"/>
    </xf>
    <xf numFmtId="165" fontId="8" fillId="8" borderId="11" applyAlignment="1" pivotButton="0" quotePrefix="0" xfId="0">
      <alignment horizontal="right" vertical="center" wrapText="1"/>
    </xf>
    <xf numFmtId="165" fontId="8" fillId="0" borderId="11" applyAlignment="1" pivotButton="0" quotePrefix="0" xfId="0">
      <alignment horizontal="right" vertical="center" wrapText="1"/>
    </xf>
    <xf numFmtId="165" fontId="8" fillId="11" borderId="11" applyAlignment="1" pivotButton="0" quotePrefix="0" xfId="0">
      <alignment horizontal="right" vertical="center" wrapText="1"/>
    </xf>
    <xf numFmtId="165" fontId="8" fillId="7" borderId="11" applyAlignment="1" pivotButton="0" quotePrefix="0" xfId="0">
      <alignment horizontal="right" vertical="center" wrapText="1"/>
    </xf>
    <xf numFmtId="167" fontId="8" fillId="7" borderId="11" applyAlignment="1" pivotButton="0" quotePrefix="0" xfId="0">
      <alignment vertical="center" wrapText="1"/>
    </xf>
    <xf numFmtId="0" fontId="10" fillId="4" borderId="11" applyAlignment="1" pivotButton="0" quotePrefix="0" xfId="0">
      <alignment horizontal="center" vertical="center" wrapText="1"/>
    </xf>
    <xf numFmtId="168" fontId="8" fillId="12" borderId="11" applyAlignment="1" pivotButton="0" quotePrefix="0" xfId="0">
      <alignment horizontal="right" vertical="center" wrapText="1"/>
    </xf>
    <xf numFmtId="168" fontId="10" fillId="9" borderId="11" applyAlignment="1" pivotButton="0" quotePrefix="0" xfId="0">
      <alignment horizontal="right" vertical="center" wrapText="1"/>
    </xf>
    <xf numFmtId="169" fontId="10" fillId="9" borderId="11" applyAlignment="1" pivotButton="0" quotePrefix="0" xfId="0">
      <alignment horizontal="right" vertical="center" wrapText="1"/>
    </xf>
    <xf numFmtId="10" fontId="8" fillId="12" borderId="11" applyAlignment="1" pivotButton="0" quotePrefix="0" xfId="0">
      <alignment horizontal="right" vertical="center" wrapText="1"/>
    </xf>
    <xf numFmtId="168" fontId="8" fillId="13" borderId="11" applyAlignment="1" pivotButton="0" quotePrefix="0" xfId="0">
      <alignment horizontal="right" vertical="center" wrapText="1"/>
    </xf>
    <xf numFmtId="165" fontId="8" fillId="13" borderId="3" applyAlignment="1" pivotButton="0" quotePrefix="0" xfId="0">
      <alignment horizontal="right" vertical="center" wrapText="1"/>
    </xf>
    <xf numFmtId="9" fontId="8" fillId="12" borderId="3" applyAlignment="1" pivotButton="0" quotePrefix="0" xfId="0">
      <alignment horizontal="right" vertical="center" wrapText="1"/>
    </xf>
    <xf numFmtId="165" fontId="8" fillId="12" borderId="3" applyAlignment="1" pivotButton="0" quotePrefix="0" xfId="0">
      <alignment horizontal="right" vertical="center" wrapText="1"/>
    </xf>
    <xf numFmtId="170" fontId="8" fillId="12" borderId="3" applyAlignment="1" pivotButton="0" quotePrefix="0" xfId="0">
      <alignment horizontal="right" vertical="center" wrapText="1"/>
    </xf>
    <xf numFmtId="0" fontId="8" fillId="12" borderId="3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 wrapText="1"/>
    </xf>
    <xf numFmtId="0" fontId="20" fillId="9" borderId="3" applyAlignment="1" pivotButton="0" quotePrefix="0" xfId="0">
      <alignment vertical="center" wrapText="1"/>
    </xf>
    <xf numFmtId="0" fontId="21" fillId="10" borderId="0" applyAlignment="1" pivotButton="0" quotePrefix="0" xfId="0">
      <alignment horizontal="left" vertical="center"/>
    </xf>
    <xf numFmtId="0" fontId="21" fillId="10" borderId="0" applyAlignment="1" pivotButton="0" quotePrefix="0" xfId="0">
      <alignment horizontal="left" vertical="center"/>
    </xf>
    <xf numFmtId="0" fontId="22" fillId="0" borderId="0" pivotButton="0" quotePrefix="0" xfId="0"/>
    <xf numFmtId="14" fontId="8" fillId="12" borderId="3" applyAlignment="1" pivotButton="0" quotePrefix="0" xfId="0">
      <alignment horizontal="right" vertical="center" wrapText="1"/>
    </xf>
    <xf numFmtId="0" fontId="17" fillId="0" borderId="0" applyAlignment="1" pivotButton="0" quotePrefix="0" xfId="0">
      <alignment vertical="center" wrapText="1"/>
    </xf>
    <xf numFmtId="0" fontId="22" fillId="0" borderId="0" pivotButton="0" quotePrefix="0" xfId="0"/>
    <xf numFmtId="0" fontId="8" fillId="0" borderId="0" applyAlignment="1" pivotButton="0" quotePrefix="0" xfId="0">
      <alignment wrapText="1"/>
    </xf>
    <xf numFmtId="0" fontId="12" fillId="10" borderId="0" applyAlignment="1" pivotButton="0" quotePrefix="0" xfId="0">
      <alignment horizontal="left" vertical="center" wrapText="1"/>
    </xf>
    <xf numFmtId="0" fontId="12" fillId="10" borderId="0" applyAlignment="1" pivotButton="0" quotePrefix="0" xfId="0">
      <alignment horizontal="left" vertical="center" wrapText="1"/>
    </xf>
    <xf numFmtId="0" fontId="22" fillId="10" borderId="0" pivotButton="0" quotePrefix="0" xfId="0"/>
    <xf numFmtId="0" fontId="10" fillId="4" borderId="11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2" borderId="10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0" fillId="2" borderId="11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0" fillId="9" borderId="1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left" vertical="center" wrapText="1" indent="1"/>
    </xf>
    <xf numFmtId="0" fontId="23" fillId="0" borderId="2" applyAlignment="1" pivotButton="0" quotePrefix="0" xfId="0">
      <alignment horizontal="left" indent="1"/>
    </xf>
    <xf numFmtId="0" fontId="6" fillId="4" borderId="11" applyAlignment="1" pivotButton="0" quotePrefix="0" xfId="0">
      <alignment horizontal="right" vertical="center" wrapText="1" indent="1"/>
    </xf>
    <xf numFmtId="0" fontId="23" fillId="0" borderId="11" applyAlignment="1" pivotButton="0" quotePrefix="0" xfId="0">
      <alignment horizontal="right" indent="1"/>
    </xf>
    <xf numFmtId="0" fontId="11" fillId="7" borderId="11" applyAlignment="1" pivotButton="0" quotePrefix="0" xfId="0">
      <alignment horizontal="left" vertical="center" wrapText="1" indent="1"/>
    </xf>
    <xf numFmtId="0" fontId="23" fillId="0" borderId="11" applyAlignment="1" pivotButton="0" quotePrefix="0" xfId="0">
      <alignment horizontal="left" indent="1"/>
    </xf>
    <xf numFmtId="0" fontId="25" fillId="0" borderId="0" applyAlignment="1" pivotButton="0" quotePrefix="0" xfId="0">
      <alignment horizontal="center" vertical="center" wrapText="1"/>
    </xf>
    <xf numFmtId="0" fontId="7" fillId="0" borderId="11" pivotButton="0" quotePrefix="0" xfId="0"/>
    <xf numFmtId="0" fontId="7" fillId="0" borderId="11" applyAlignment="1" pivotButton="0" quotePrefix="0" xfId="0">
      <alignment horizontal="left" indent="1"/>
    </xf>
    <xf numFmtId="0" fontId="10" fillId="4" borderId="11" applyAlignment="1" pivotButton="0" quotePrefix="0" xfId="0">
      <alignment horizontal="left" vertical="center" wrapText="1" indent="1"/>
    </xf>
    <xf numFmtId="0" fontId="11" fillId="7" borderId="12" applyAlignment="1" pivotButton="0" quotePrefix="0" xfId="0">
      <alignment horizontal="left" vertical="center" wrapText="1" indent="1"/>
    </xf>
    <xf numFmtId="0" fontId="23" fillId="0" borderId="13" applyAlignment="1" pivotButton="0" quotePrefix="0" xfId="0">
      <alignment horizontal="left" indent="1"/>
    </xf>
    <xf numFmtId="0" fontId="19" fillId="0" borderId="11" applyAlignment="1" pivotButton="0" quotePrefix="0" xfId="0">
      <alignment horizontal="left" indent="1"/>
    </xf>
    <xf numFmtId="0" fontId="6" fillId="2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indent="1"/>
    </xf>
    <xf numFmtId="0" fontId="6" fillId="5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indent="1"/>
    </xf>
    <xf numFmtId="0" fontId="7" fillId="0" borderId="6" applyAlignment="1" pivotButton="0" quotePrefix="0" xfId="0">
      <alignment horizontal="left" indent="1"/>
    </xf>
    <xf numFmtId="0" fontId="7" fillId="0" borderId="7" applyAlignment="1" pivotButton="0" quotePrefix="0" xfId="0">
      <alignment horizontal="left" indent="1"/>
    </xf>
    <xf numFmtId="0" fontId="7" fillId="0" borderId="8" applyAlignment="1" pivotButton="0" quotePrefix="0" xfId="0">
      <alignment horizontal="left" indent="1"/>
    </xf>
    <xf numFmtId="0" fontId="7" fillId="0" borderId="9" applyAlignment="1" pivotButton="0" quotePrefix="0" xfId="0">
      <alignment horizontal="left" indent="1"/>
    </xf>
    <xf numFmtId="0" fontId="8" fillId="6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0" fontId="19" fillId="0" borderId="2" pivotButton="0" quotePrefix="0" xfId="0"/>
    <xf numFmtId="0" fontId="10" fillId="9" borderId="1" applyAlignment="1" pivotButton="0" quotePrefix="0" xfId="0">
      <alignment horizontal="left" vertical="center" wrapText="1" indent="1"/>
    </xf>
    <xf numFmtId="0" fontId="19" fillId="0" borderId="2" applyAlignment="1" pivotButton="0" quotePrefix="0" xfId="0">
      <alignment horizontal="left" indent="1"/>
    </xf>
    <xf numFmtId="0" fontId="26" fillId="14" borderId="0" applyAlignment="1" pivotButton="0" quotePrefix="0" xfId="1">
      <alignment horizontal="center" vertical="center"/>
    </xf>
    <xf numFmtId="0" fontId="6" fillId="2" borderId="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8" fillId="3" borderId="3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6" fillId="5" borderId="3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8" fillId="6" borderId="3" applyAlignment="1" pivotButton="0" quotePrefix="0" xfId="0">
      <alignment horizontal="left" vertical="center" wrapText="1" indent="1"/>
    </xf>
    <xf numFmtId="168" fontId="8" fillId="12" borderId="11" applyAlignment="1" pivotButton="0" quotePrefix="0" xfId="0">
      <alignment horizontal="right" vertical="center" wrapText="1"/>
    </xf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8" fillId="0" borderId="3" applyAlignment="1" pivotButton="0" quotePrefix="0" xfId="0">
      <alignment horizontal="left" vertical="center" wrapText="1" indent="1"/>
    </xf>
    <xf numFmtId="168" fontId="10" fillId="9" borderId="11" applyAlignment="1" pivotButton="0" quotePrefix="0" xfId="0">
      <alignment horizontal="right" vertical="center" wrapText="1"/>
    </xf>
    <xf numFmtId="0" fontId="6" fillId="5" borderId="17" applyAlignment="1" pivotButton="0" quotePrefix="0" xfId="0">
      <alignment horizontal="left" vertical="center" wrapText="1" indent="1"/>
    </xf>
    <xf numFmtId="0" fontId="6" fillId="9" borderId="3" applyAlignment="1" pivotButton="0" quotePrefix="0" xfId="0">
      <alignment horizontal="left" vertical="center" wrapText="1" indent="1"/>
    </xf>
    <xf numFmtId="0" fontId="8" fillId="7" borderId="3" applyAlignment="1" pivotButton="0" quotePrefix="0" xfId="0">
      <alignment horizontal="left" vertical="center" wrapText="1" indent="1"/>
    </xf>
    <xf numFmtId="168" fontId="8" fillId="13" borderId="11" applyAlignment="1" pivotButton="0" quotePrefix="0" xfId="0">
      <alignment horizontal="right" vertical="center" wrapText="1"/>
    </xf>
    <xf numFmtId="0" fontId="10" fillId="9" borderId="3" applyAlignment="1" pivotButton="0" quotePrefix="0" xfId="0">
      <alignment horizontal="left" vertical="center" wrapText="1" indent="1"/>
    </xf>
    <xf numFmtId="169" fontId="10" fillId="9" borderId="11" applyAlignment="1" pivotButton="0" quotePrefix="0" xfId="0">
      <alignment horizontal="right" vertical="center" wrapText="1"/>
    </xf>
    <xf numFmtId="0" fontId="11" fillId="7" borderId="3" applyAlignment="1" pivotButton="0" quotePrefix="0" xfId="0">
      <alignment horizontal="left" vertical="center" wrapText="1" indent="1"/>
    </xf>
    <xf numFmtId="170" fontId="8" fillId="12" borderId="3" applyAlignment="1" pivotButton="0" quotePrefix="0" xfId="0">
      <alignment horizontal="right" vertical="center" wrapText="1"/>
    </xf>
    <xf numFmtId="171" fontId="8" fillId="12" borderId="3" applyAlignment="1" pivotButton="0" quotePrefix="0" xfId="0">
      <alignment horizontal="right" vertical="center" wrapText="1"/>
    </xf>
    <xf numFmtId="0" fontId="10" fillId="2" borderId="3" applyAlignment="1" pivotButton="0" quotePrefix="0" xfId="0">
      <alignment horizontal="center" vertical="center" wrapText="1"/>
    </xf>
    <xf numFmtId="0" fontId="0" fillId="0" borderId="10" pivotButton="0" quotePrefix="0" xfId="0"/>
    <xf numFmtId="0" fontId="11" fillId="3" borderId="3" applyAlignment="1" pivotButton="0" quotePrefix="0" xfId="0">
      <alignment horizontal="left" vertical="center" wrapText="1" indent="1"/>
    </xf>
    <xf numFmtId="164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0" fillId="0" borderId="18" pivotButton="0" quotePrefix="0" xfId="0"/>
    <xf numFmtId="0" fontId="0" fillId="0" borderId="21" pivotButton="0" quotePrefix="0" xfId="0"/>
    <xf numFmtId="171" fontId="8" fillId="0" borderId="11" applyAlignment="1" pivotButton="0" quotePrefix="0" xfId="0">
      <alignment horizontal="left" vertical="center" wrapText="1"/>
    </xf>
    <xf numFmtId="167" fontId="8" fillId="7" borderId="11" applyAlignment="1" pivotButton="0" quotePrefix="0" xfId="0">
      <alignment vertical="center" wrapText="1"/>
    </xf>
    <xf numFmtId="0" fontId="28" fillId="15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29&amp;utm_language=JA&amp;utm_source=integrated+content&amp;utm_campaign=/free-payment-templates&amp;utm_medium=ic+auto+loan+amortization+calculator+schedule+77129+ja&amp;lpa=ic+auto+loan+amortization+calculator+schedule+77129+ja&amp;lx=VP_CyadgTnJOljvhy0tIYgBAgeTPLDIL8TQRu558b7w" TargetMode="External" Id="rId1"/><Relationship Type="http://schemas.openxmlformats.org/officeDocument/2006/relationships/hyperlink" Target="https://jp.smartsheet.com/try-it?trp=77129&amp;utm_language=JA&amp;utm_source=integrated+content&amp;utm_campaign=/free-payment-templates&amp;utm_medium=ic+auto+loan+amortization+calculator+schedule+77129+ja&amp;lpa=ic+auto+loan+amortization+calculator+schedule+77129+ja&amp;lx=VP_CyadgTnJOljvhy0tIYgBAgeTPLDIL8TQRu558b7w" TargetMode="External" Id="rId2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/>
  </sheetPr>
  <dimension ref="A1:U942"/>
  <sheetViews>
    <sheetView showGridLines="0" tabSelected="1" workbookViewId="0">
      <pane ySplit="2" topLeftCell="A3" activePane="bottomLeft" state="frozen"/>
      <selection pane="bottomLeft" activeCell="B89" sqref="B89:J89"/>
    </sheetView>
  </sheetViews>
  <sheetFormatPr baseColWidth="8" defaultColWidth="15.08984375" defaultRowHeight="15" customHeight="1"/>
  <cols>
    <col width="3" customWidth="1" style="4" min="1" max="1"/>
    <col width="7.81640625" customWidth="1" style="4" min="2" max="2"/>
    <col width="11.08984375" customWidth="1" style="4" min="3" max="3"/>
    <col width="15.6328125" customWidth="1" style="4" min="4" max="6"/>
    <col hidden="1" width="15.6328125" customWidth="1" style="4" min="7" max="7"/>
    <col width="15.6328125" customWidth="1" style="4" min="8" max="10"/>
    <col width="3" customWidth="1" style="4" min="11" max="11"/>
    <col width="2.453125" customWidth="1" style="4" min="12" max="12"/>
    <col width="2.81640625" customWidth="1" style="4" min="13" max="13"/>
    <col width="110.08984375" customWidth="1" style="4" min="14" max="14"/>
    <col width="3.36328125" customWidth="1" style="4" min="15" max="15"/>
    <col width="7.6328125" customWidth="1" style="4" min="16" max="21"/>
  </cols>
  <sheetData>
    <row r="1" ht="50" customHeight="1" s="4"/>
    <row r="2" ht="50" customHeight="1" s="4">
      <c r="A2" s="1" t="n"/>
      <c r="B2" s="19" t="inlineStr">
        <is>
          <t>自動ローン償却スケジュール テンプレート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14.5" customHeight="1" s="4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</row>
    <row r="4" ht="22" customHeight="1" s="4">
      <c r="A4" s="6" t="n"/>
      <c r="B4" s="94" t="inlineStr">
        <is>
          <t>貸し手名</t>
        </is>
      </c>
      <c r="C4" s="95" t="n"/>
      <c r="D4" s="96" t="n"/>
      <c r="E4" s="95" t="n"/>
      <c r="F4" s="7" t="n"/>
      <c r="G4" s="7" t="n"/>
      <c r="H4" s="70" t="inlineStr">
        <is>
          <t>購入価格</t>
        </is>
      </c>
      <c r="I4" s="97" t="n"/>
      <c r="J4" s="54" t="inlineStr">
        <is>
          <t>価値</t>
        </is>
      </c>
      <c r="K4" s="7" t="n"/>
      <c r="L4" s="7" t="n"/>
      <c r="P4" s="7" t="n"/>
      <c r="Q4" s="7" t="n"/>
      <c r="R4" s="7" t="n"/>
      <c r="S4" s="7" t="n"/>
      <c r="T4" s="7" t="n"/>
      <c r="U4" s="7" t="n"/>
    </row>
    <row r="5" ht="22" customHeight="1" s="4">
      <c r="A5" s="6" t="n"/>
      <c r="B5" s="98" t="inlineStr">
        <is>
          <t>貸し手住所</t>
        </is>
      </c>
      <c r="C5" s="99" t="n"/>
      <c r="D5" s="100" t="n"/>
      <c r="E5" s="95" t="n"/>
      <c r="F5" s="7" t="n"/>
      <c r="G5" s="7" t="n"/>
      <c r="H5" s="65" t="inlineStr">
        <is>
          <t>販売価格 + オプション</t>
        </is>
      </c>
      <c r="I5" s="97" t="n"/>
      <c r="J5" s="101" t="n">
        <v>40000</v>
      </c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</row>
    <row r="6" ht="22" customHeight="1" s="4">
      <c r="A6" s="6" t="n"/>
      <c r="B6" s="102" t="n"/>
      <c r="C6" s="103" t="n"/>
      <c r="D6" s="100" t="n"/>
      <c r="E6" s="95" t="n"/>
      <c r="F6" s="7" t="n"/>
      <c r="G6" s="7" t="n"/>
      <c r="H6" s="65" t="inlineStr">
        <is>
          <t>目的地の料金</t>
        </is>
      </c>
      <c r="I6" s="97" t="n"/>
      <c r="J6" s="101" t="n">
        <v>35</v>
      </c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2" customHeight="1" s="4">
      <c r="A7" s="6" t="n"/>
      <c r="B7" s="104" t="n"/>
      <c r="C7" s="105" t="n"/>
      <c r="D7" s="100" t="n"/>
      <c r="E7" s="95" t="n"/>
      <c r="F7" s="7" t="n"/>
      <c r="G7" s="7" t="n"/>
      <c r="H7" s="65" t="inlineStr">
        <is>
          <t>タイトル譲渡手数料</t>
        </is>
      </c>
      <c r="I7" s="97" t="n"/>
      <c r="J7" s="101" t="n">
        <v>35</v>
      </c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</row>
    <row r="8" ht="22" customHeight="1" s="4">
      <c r="A8" s="6" t="n"/>
      <c r="B8" s="98" t="inlineStr">
        <is>
          <t>貸し手電話</t>
        </is>
      </c>
      <c r="C8" s="95" t="n"/>
      <c r="D8" s="106" t="n"/>
      <c r="E8" s="95" t="n"/>
      <c r="F8" s="7" t="n"/>
      <c r="G8" s="7" t="n"/>
      <c r="H8" s="65" t="inlineStr">
        <is>
          <t>その他の課税対象手数料</t>
        </is>
      </c>
      <c r="I8" s="97" t="n"/>
      <c r="J8" s="101" t="n">
        <v>600</v>
      </c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</row>
    <row r="9" ht="22" customHeight="1" s="4">
      <c r="A9" s="6" t="n"/>
      <c r="B9" s="98" t="inlineStr">
        <is>
          <t>貸し手ウェブ</t>
        </is>
      </c>
      <c r="C9" s="95" t="n"/>
      <c r="D9" s="106" t="inlineStr">
        <is>
          <t>www.</t>
        </is>
      </c>
      <c r="E9" s="95" t="n"/>
      <c r="F9" s="7" t="n"/>
      <c r="G9" s="7" t="n"/>
      <c r="H9" s="63" t="inlineStr">
        <is>
          <t>合計購買価格</t>
        </is>
      </c>
      <c r="I9" s="97" t="n"/>
      <c r="J9" s="107">
        <f>SUM(J5:J8)</f>
        <v/>
      </c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</row>
    <row r="10" ht="22" customHeight="1" s="4">
      <c r="A10" s="6" t="n"/>
      <c r="B10" s="108" t="inlineStr">
        <is>
          <t>連絡先の電子メール</t>
        </is>
      </c>
      <c r="C10" s="99" t="n"/>
      <c r="D10" s="106" t="n"/>
      <c r="E10" s="95" t="n"/>
      <c r="F10" s="7" t="n"/>
      <c r="G10" s="7" t="n"/>
      <c r="H10" s="7" t="n"/>
      <c r="I10" s="7" t="n"/>
      <c r="J10" s="9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</row>
    <row r="11" ht="22" customHeight="1" s="4">
      <c r="A11" s="6" t="n"/>
      <c r="B11" s="109" t="inlineStr">
        <is>
          <t>ローンタイプ</t>
        </is>
      </c>
      <c r="C11" s="95" t="n"/>
      <c r="D11" s="110" t="n"/>
      <c r="E11" s="95" t="n"/>
      <c r="F11" s="7" t="n"/>
      <c r="G11" s="7" t="n"/>
      <c r="H11" s="70" t="inlineStr">
        <is>
          <t>州の売上税</t>
        </is>
      </c>
      <c r="I11" s="97" t="n"/>
      <c r="J11" s="54" t="inlineStr">
        <is>
          <t>価値</t>
        </is>
      </c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</row>
    <row r="12" ht="22" customHeight="1" s="4">
      <c r="A12" s="6" t="n"/>
      <c r="B12" s="109" t="inlineStr">
        <is>
          <t>貸出日</t>
        </is>
      </c>
      <c r="C12" s="95" t="n"/>
      <c r="D12" s="110" t="n"/>
      <c r="E12" s="95" t="n"/>
      <c r="F12" s="7" t="n"/>
      <c r="G12" s="7" t="n"/>
      <c r="H12" s="65" t="inlineStr">
        <is>
          <t>下取り税控除 (該当する場合)</t>
        </is>
      </c>
      <c r="I12" s="97" t="n"/>
      <c r="J12" s="101" t="b">
        <v>0</v>
      </c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</row>
    <row r="13" ht="22" customHeight="1" s="4">
      <c r="A13" s="6" t="n"/>
      <c r="B13" s="109" t="inlineStr">
        <is>
          <t>ローンの名前</t>
        </is>
      </c>
      <c r="C13" s="95" t="n"/>
      <c r="D13" s="110" t="n"/>
      <c r="E13" s="95" t="n"/>
      <c r="F13" s="7" t="n"/>
      <c r="G13" s="7" t="n"/>
      <c r="H13" s="65" t="inlineStr">
        <is>
          <t>現金リベート税控除
 (該当する場合)</t>
        </is>
      </c>
      <c r="I13" s="97" t="n"/>
      <c r="J13" s="101" t="b">
        <v>0</v>
      </c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</row>
    <row r="14" ht="22" customHeight="1" s="4">
      <c r="A14" s="6" t="n"/>
      <c r="B14" s="7" t="n"/>
      <c r="F14" s="7" t="n"/>
      <c r="G14" s="7" t="n"/>
      <c r="H14" s="65" t="inlineStr">
        <is>
          <t xml:space="preserve">入力状態売上税率 </t>
        </is>
      </c>
      <c r="I14" s="97" t="n"/>
      <c r="J14" s="35" t="n">
        <v>0.0635</v>
      </c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</row>
    <row r="15" ht="22" customHeight="1" s="4">
      <c r="A15" s="5" t="n"/>
      <c r="C15" s="8" t="inlineStr">
        <is>
          <t>データ</t>
        </is>
      </c>
      <c r="D15" s="95" t="n"/>
      <c r="E15" s="8" t="inlineStr">
        <is>
          <t>価値</t>
        </is>
      </c>
      <c r="F15" s="42" t="n"/>
      <c r="G15" s="42" t="n"/>
      <c r="H15" s="65" t="inlineStr">
        <is>
          <t>正味課税対象を記入する</t>
        </is>
      </c>
      <c r="I15" s="97" t="n"/>
      <c r="J15" s="111">
        <f>4500</f>
        <v/>
      </c>
      <c r="K15" s="10" t="n"/>
      <c r="L15" s="7" t="n"/>
      <c r="M15" s="7" t="n"/>
      <c r="N15" s="7" t="n"/>
      <c r="O15" s="7" t="n"/>
      <c r="P15" s="7" t="n"/>
      <c r="Q15" s="7" t="n"/>
      <c r="R15" s="7" t="n"/>
      <c r="S15" s="7" t="n"/>
    </row>
    <row r="16" ht="22" customHeight="1" s="4">
      <c r="A16" s="5" t="n"/>
      <c r="C16" s="112" t="inlineStr">
        <is>
          <t>インプット</t>
        </is>
      </c>
      <c r="D16" s="95" t="n"/>
      <c r="E16" s="43" t="n"/>
      <c r="F16" s="45" t="n"/>
      <c r="G16" s="45" t="inlineStr">
        <is>
          <t>周波数</t>
        </is>
      </c>
      <c r="H16" s="63" t="inlineStr">
        <is>
          <t>州の販売/税</t>
        </is>
      </c>
      <c r="I16" s="97" t="n"/>
      <c r="J16" s="113">
        <f>J14*J15</f>
        <v/>
      </c>
      <c r="K16" s="10" t="n"/>
      <c r="L16" s="7" t="n"/>
      <c r="M16" s="7" t="n"/>
      <c r="N16" s="7" t="n"/>
      <c r="O16" s="7" t="n"/>
      <c r="P16" s="7" t="n"/>
      <c r="Q16" s="7" t="n"/>
      <c r="R16" s="7" t="n"/>
      <c r="S16" s="7" t="n"/>
    </row>
    <row r="17" ht="22" customHeight="1" s="4">
      <c r="A17" s="5" t="n"/>
      <c r="C17" s="114" t="inlineStr">
        <is>
          <t>購入価格 + 手数料</t>
        </is>
      </c>
      <c r="D17" s="95" t="n"/>
      <c r="E17" s="37">
        <f>J9+J16+J28</f>
        <v/>
      </c>
      <c r="F17" s="12" t="n"/>
      <c r="G17" s="12" t="inlineStr">
        <is>
          <t>毎年</t>
        </is>
      </c>
      <c r="H17" s="49" t="n"/>
      <c r="I17" s="49" t="n"/>
      <c r="J17" s="49" t="n"/>
      <c r="K17" s="10" t="n"/>
      <c r="L17" s="7" t="n"/>
      <c r="M17" s="7" t="n"/>
      <c r="N17" s="7" t="n"/>
      <c r="O17" s="7" t="n"/>
      <c r="P17" s="7" t="n"/>
      <c r="Q17" s="7" t="n"/>
      <c r="R17" s="7" t="n"/>
      <c r="S17" s="7" t="n"/>
    </row>
    <row r="18" ht="22" customHeight="1" s="4">
      <c r="A18" s="5" t="n"/>
      <c r="C18" s="114" t="inlineStr">
        <is>
          <t>頭金の割合</t>
        </is>
      </c>
      <c r="D18" s="95" t="n"/>
      <c r="E18" s="38" t="n">
        <v>0.05</v>
      </c>
      <c r="F18" s="49" t="n"/>
      <c r="G18" s="49" t="inlineStr">
        <is>
          <t>半年</t>
        </is>
      </c>
      <c r="H18" s="70" t="inlineStr">
        <is>
          <t>非課税手数料</t>
        </is>
      </c>
      <c r="I18" s="97" t="n"/>
      <c r="J18" s="54" t="inlineStr">
        <is>
          <t>価値</t>
        </is>
      </c>
      <c r="K18" s="10" t="n"/>
      <c r="L18" s="7" t="n"/>
      <c r="M18" s="7" t="n"/>
      <c r="N18" s="7" t="n"/>
      <c r="O18" s="7" t="n"/>
      <c r="P18" s="7" t="n"/>
      <c r="Q18" s="7" t="n"/>
      <c r="R18" s="7" t="n"/>
      <c r="S18" s="7" t="n"/>
    </row>
    <row r="19" ht="22" customHeight="1" s="4">
      <c r="A19" s="5" t="n"/>
      <c r="C19" s="114" t="inlineStr">
        <is>
          <t>頭金の合計</t>
        </is>
      </c>
      <c r="D19" s="95" t="n"/>
      <c r="E19" s="39">
        <f>E18*E17</f>
        <v/>
      </c>
      <c r="F19" s="49" t="n"/>
      <c r="G19" s="49" t="inlineStr">
        <is>
          <t>季刊</t>
        </is>
      </c>
      <c r="H19" s="65" t="inlineStr">
        <is>
          <t>登録</t>
        </is>
      </c>
      <c r="I19" s="97" t="n"/>
      <c r="J19" s="101" t="n">
        <v>10</v>
      </c>
      <c r="K19" s="10" t="n"/>
      <c r="L19" s="7" t="n"/>
      <c r="M19" s="7" t="n"/>
      <c r="N19" s="7" t="n"/>
      <c r="O19" s="7" t="n"/>
      <c r="P19" s="7" t="n"/>
      <c r="Q19" s="7" t="n"/>
      <c r="R19" s="7" t="n"/>
      <c r="S19" s="7" t="n"/>
    </row>
    <row r="20" ht="22" customHeight="1" s="4">
      <c r="A20" s="5" t="n"/>
      <c r="C20" s="114" t="inlineStr">
        <is>
          <t>貸出金額</t>
        </is>
      </c>
      <c r="D20" s="95" t="n"/>
      <c r="E20" s="39">
        <f>E17-E19</f>
        <v/>
      </c>
      <c r="F20" s="49" t="n"/>
      <c r="G20" s="49" t="inlineStr">
        <is>
          <t>隔月</t>
        </is>
      </c>
      <c r="H20" s="65" t="inlineStr">
        <is>
          <t>後期登録料</t>
        </is>
      </c>
      <c r="I20" s="97" t="n"/>
      <c r="J20" s="101" t="n">
        <v>5</v>
      </c>
      <c r="K20" s="10" t="n"/>
      <c r="L20" s="7" t="n"/>
      <c r="M20" s="7" t="n"/>
      <c r="N20" s="7" t="n"/>
      <c r="O20" s="7" t="n"/>
      <c r="P20" s="7" t="n"/>
      <c r="Q20" s="7" t="n"/>
      <c r="R20" s="7" t="n"/>
      <c r="S20" s="7" t="n"/>
    </row>
    <row r="21" ht="22" customHeight="1" s="4">
      <c r="A21" s="5" t="n"/>
      <c r="C21" s="114" t="inlineStr">
        <is>
          <t>年間金利</t>
        </is>
      </c>
      <c r="D21" s="95" t="n"/>
      <c r="E21" s="115" t="n">
        <v>0.045</v>
      </c>
      <c r="F21" s="49" t="n"/>
      <c r="G21" s="49" t="inlineStr">
        <is>
          <t>マンスリー</t>
        </is>
      </c>
      <c r="H21" s="65" t="inlineStr">
        <is>
          <t>サービス契約</t>
        </is>
      </c>
      <c r="I21" s="97" t="n"/>
      <c r="J21" s="101" t="n">
        <v>5</v>
      </c>
      <c r="K21" s="10" t="n"/>
      <c r="L21" s="7" t="n"/>
      <c r="M21" s="7" t="n"/>
      <c r="N21" s="7" t="n"/>
      <c r="O21" s="7" t="n"/>
      <c r="P21" s="7" t="n"/>
      <c r="Q21" s="7" t="n"/>
      <c r="R21" s="7" t="n"/>
      <c r="S21" s="7" t="n"/>
    </row>
    <row r="22" ht="22" customHeight="1" s="4">
      <c r="A22" s="6" t="n"/>
      <c r="B22" s="7" t="n"/>
      <c r="C22" s="114" t="inlineStr">
        <is>
          <t>年間ローンの長さ</t>
        </is>
      </c>
      <c r="D22" s="95" t="n"/>
      <c r="E22" s="41" t="n">
        <v>4</v>
      </c>
      <c r="F22" s="49" t="n"/>
      <c r="G22" s="49" t="inlineStr">
        <is>
          <t>半月</t>
        </is>
      </c>
      <c r="H22" s="65" t="inlineStr">
        <is>
          <t>特殊プレート料金</t>
        </is>
      </c>
      <c r="I22" s="97" t="n"/>
      <c r="J22" s="101" t="n">
        <v>5</v>
      </c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</row>
    <row r="23" ht="22" customHeight="1" s="4">
      <c r="A23" s="5" t="n"/>
      <c r="C23" s="114" t="inlineStr">
        <is>
          <t>支払い頻度</t>
        </is>
      </c>
      <c r="D23" s="95" t="n"/>
      <c r="E23" s="41" t="inlineStr">
        <is>
          <t>マンスリー</t>
        </is>
      </c>
      <c r="F23" s="49" t="n"/>
      <c r="G23" s="49" t="inlineStr">
        <is>
          <t>隔週週</t>
        </is>
      </c>
      <c r="H23" s="65" t="inlineStr">
        <is>
          <t>管理手数料</t>
        </is>
      </c>
      <c r="I23" s="97" t="n"/>
      <c r="J23" s="101" t="n">
        <v>5</v>
      </c>
      <c r="K23" s="10" t="n"/>
      <c r="L23" s="7" t="n"/>
      <c r="M23" s="7" t="n"/>
      <c r="N23" s="7" t="n"/>
      <c r="O23" s="7" t="n"/>
      <c r="P23" s="7" t="n"/>
      <c r="Q23" s="7" t="n"/>
      <c r="R23" s="7" t="n"/>
      <c r="S23" s="7" t="n"/>
    </row>
    <row r="24" ht="22" customHeight="1" s="4">
      <c r="A24" s="5" t="n"/>
      <c r="C24" s="114" t="inlineStr">
        <is>
          <t>最初の支払い日</t>
        </is>
      </c>
      <c r="D24" s="95" t="n"/>
      <c r="E24" s="116" t="n">
        <v>43221</v>
      </c>
      <c r="F24" s="42" t="n"/>
      <c r="G24" s="42" t="n"/>
      <c r="H24" s="65" t="inlineStr">
        <is>
          <t>取引手数料</t>
        </is>
      </c>
      <c r="I24" s="97" t="n"/>
      <c r="J24" s="101" t="n">
        <v>5</v>
      </c>
      <c r="K24" s="10" t="n"/>
      <c r="L24" s="7" t="n"/>
      <c r="M24" s="7" t="n"/>
      <c r="N24" s="7" t="n"/>
      <c r="O24" s="7" t="n"/>
      <c r="P24" s="7" t="n"/>
      <c r="Q24" s="7" t="n"/>
      <c r="R24" s="7" t="n"/>
      <c r="S24" s="7" t="n"/>
    </row>
    <row r="25" ht="22" customHeight="1" s="4">
      <c r="A25" s="5" t="n"/>
      <c r="C25" s="49" t="n"/>
      <c r="D25" s="49" t="n"/>
      <c r="E25" s="49" t="n"/>
      <c r="F25" s="48" t="n"/>
      <c r="G25" s="48" t="n"/>
      <c r="H25" s="65" t="inlineStr">
        <is>
          <t>後期タイトル転送手数料</t>
        </is>
      </c>
      <c r="I25" s="97" t="n"/>
      <c r="J25" s="101" t="n">
        <v>5</v>
      </c>
      <c r="K25" s="10" t="n"/>
      <c r="L25" s="7" t="n"/>
      <c r="M25" s="7" t="n"/>
      <c r="N25" s="7" t="n"/>
      <c r="O25" s="7" t="n"/>
      <c r="P25" s="7" t="n"/>
      <c r="Q25" s="7" t="n"/>
      <c r="R25" s="7" t="n"/>
      <c r="S25" s="7" t="n"/>
    </row>
    <row r="26" ht="22" customHeight="1" s="4">
      <c r="A26" s="5" t="n"/>
      <c r="C26" s="117" t="inlineStr">
        <is>
          <t>計算された出力</t>
        </is>
      </c>
      <c r="D26" s="118" t="n"/>
      <c r="E26" s="95" t="n"/>
      <c r="F26" s="48" t="n"/>
      <c r="G26" s="48" t="n"/>
      <c r="H26" s="65" t="inlineStr">
        <is>
          <t>重複タイトル料金</t>
        </is>
      </c>
      <c r="I26" s="97" t="n"/>
      <c r="J26" s="101" t="n">
        <v>5</v>
      </c>
      <c r="K26" s="10" t="n"/>
      <c r="L26" s="7" t="n"/>
      <c r="M26" s="7" t="n"/>
      <c r="N26" s="7" t="n"/>
      <c r="O26" s="7" t="n"/>
      <c r="P26" s="7" t="n"/>
      <c r="Q26" s="7" t="n"/>
      <c r="R26" s="7" t="n"/>
      <c r="S26" s="7" t="n"/>
    </row>
    <row r="27" ht="22" customHeight="1" s="4">
      <c r="A27" s="5" t="n"/>
      <c r="C27" s="119" t="inlineStr">
        <is>
          <t>支払い回数</t>
        </is>
      </c>
      <c r="D27" s="95" t="n"/>
      <c r="E27" s="13">
        <f>H33</f>
        <v/>
      </c>
      <c r="F27" s="48" t="n"/>
      <c r="G27" s="48" t="n"/>
      <c r="H27" s="65" t="inlineStr">
        <is>
          <t>その他の非課税手数料</t>
        </is>
      </c>
      <c r="I27" s="97" t="n"/>
      <c r="J27" s="101" t="n">
        <v>5</v>
      </c>
      <c r="K27" s="10" t="n"/>
      <c r="L27" s="7" t="n"/>
      <c r="M27" s="7" t="n"/>
      <c r="N27" s="7" t="n"/>
      <c r="O27" s="7" t="n"/>
      <c r="P27" s="7" t="n"/>
      <c r="Q27" s="7" t="n"/>
      <c r="R27" s="7" t="n"/>
      <c r="S27" s="7" t="n"/>
    </row>
    <row r="28" ht="22" customHeight="1" s="4">
      <c r="A28" s="5" t="n"/>
      <c r="C28" s="119" t="inlineStr">
        <is>
          <t>月次金利</t>
        </is>
      </c>
      <c r="D28" s="95" t="n"/>
      <c r="E28" s="120">
        <f>E21/H32</f>
        <v/>
      </c>
      <c r="F28" s="48" t="n"/>
      <c r="G28" s="48" t="n"/>
      <c r="H28" s="63" t="inlineStr">
        <is>
          <t>非課税手数料の合計</t>
        </is>
      </c>
      <c r="I28" s="97" t="n"/>
      <c r="J28" s="107">
        <f>SUM(J19:J27)</f>
        <v/>
      </c>
      <c r="K28" s="10" t="n"/>
    </row>
    <row r="29" ht="22" customHeight="1" s="4">
      <c r="A29" s="5" t="n"/>
      <c r="C29" s="119" t="inlineStr">
        <is>
          <t>月賦</t>
        </is>
      </c>
      <c r="D29" s="95" t="n"/>
      <c r="E29" s="15">
        <f>ROUND(-PMT(E28,H33,E20),2)</f>
        <v/>
      </c>
      <c r="F29" s="49" t="n"/>
      <c r="G29" s="49" t="n"/>
      <c r="H29" s="49" t="n"/>
      <c r="I29" s="49" t="n"/>
      <c r="J29" s="49" t="n"/>
      <c r="K29" s="10" t="n"/>
    </row>
    <row r="30" ht="22" customHeight="1" s="4">
      <c r="A30" s="5" t="n"/>
      <c r="C30" s="119" t="inlineStr">
        <is>
          <t>利息合計</t>
        </is>
      </c>
      <c r="D30" s="95" t="n"/>
      <c r="E30" s="121">
        <f>E31-E20</f>
        <v/>
      </c>
      <c r="F30" s="49" t="n"/>
      <c r="G30" s="49" t="n"/>
      <c r="H30" s="67" t="inlineStr">
        <is>
          <t>[値見出しのみ] の下のすべての白のフィールドに入力してください***</t>
        </is>
      </c>
      <c r="K30" s="10" t="n"/>
    </row>
    <row r="31" ht="22" customHeight="1" s="4">
      <c r="A31" s="5" t="n"/>
      <c r="C31" s="119" t="inlineStr">
        <is>
          <t>支払合計</t>
        </is>
      </c>
      <c r="D31" s="95" t="n"/>
      <c r="E31" s="121">
        <f>E27*(-PMT(E28,H33,E20))</f>
        <v/>
      </c>
      <c r="F31" s="49" t="n"/>
      <c r="G31" s="49" t="n"/>
      <c r="K31" s="10" t="n"/>
    </row>
    <row r="32" hidden="1" ht="15" customHeight="1" s="4">
      <c r="A32" s="5" t="n"/>
      <c r="B32" s="10" t="n"/>
      <c r="C32" s="50" t="n"/>
      <c r="D32" s="50" t="n"/>
      <c r="E32" s="50" t="n"/>
      <c r="F32" s="52" t="n"/>
      <c r="G32" s="52" t="inlineStr">
        <is>
          <t>年間の期間</t>
        </is>
      </c>
      <c r="H32" s="53">
        <f t="array" ref="H32">INDEX({1;2;4;6;12;24;26},MATCH($E$23,$G$17:$G$23,0))</f>
        <v/>
      </c>
      <c r="I32" s="49" t="n"/>
      <c r="J32" s="49" t="n"/>
      <c r="K32" s="10" t="n"/>
    </row>
    <row r="33" hidden="1" ht="15" customHeight="1" s="4">
      <c r="A33" s="5" t="n"/>
      <c r="B33" s="10" t="n"/>
      <c r="C33" s="50" t="n"/>
      <c r="D33" s="50" t="n"/>
      <c r="E33" s="50" t="n"/>
      <c r="F33" s="52" t="n"/>
      <c r="G33" s="52" t="inlineStr">
        <is>
          <t>期間数</t>
        </is>
      </c>
      <c r="H33" s="53">
        <f>E22*H32</f>
        <v/>
      </c>
      <c r="I33" s="49" t="n"/>
      <c r="J33" s="49" t="n"/>
      <c r="K33" s="10" t="n"/>
    </row>
    <row r="34" hidden="1" ht="15" customHeight="1" s="4">
      <c r="A34" s="5" t="n"/>
      <c r="B34" s="10" t="n"/>
      <c r="C34" s="50" t="n"/>
      <c r="D34" s="50" t="n"/>
      <c r="E34" s="50" t="n"/>
      <c r="F34" s="52" t="n"/>
      <c r="G34" s="52" t="inlineStr">
        <is>
          <t>月ごとの期間</t>
        </is>
      </c>
      <c r="H34" s="53">
        <f>12/H32</f>
        <v/>
      </c>
      <c r="I34" s="49" t="n"/>
      <c r="J34" s="49" t="n"/>
      <c r="K34" s="10" t="n"/>
    </row>
    <row r="35" ht="15" customHeight="1" s="4">
      <c r="A35" s="5" t="n"/>
      <c r="B35" s="10" t="n"/>
      <c r="C35" s="50" t="n"/>
      <c r="D35" s="50" t="n"/>
      <c r="E35" s="50" t="n"/>
      <c r="F35" s="50" t="n"/>
      <c r="G35" s="50" t="n"/>
      <c r="H35" s="49" t="n"/>
      <c r="I35" s="49" t="n"/>
      <c r="J35" s="49" t="n"/>
      <c r="K35" s="10" t="n"/>
    </row>
    <row r="36" ht="22" customHeight="1" s="4">
      <c r="A36" s="17" t="n"/>
      <c r="B36" s="58" t="inlineStr">
        <is>
          <t>オートローン償却スケジュール</t>
        </is>
      </c>
      <c r="C36" s="122" t="n"/>
      <c r="D36" s="122" t="n"/>
      <c r="E36" s="122" t="n"/>
      <c r="F36" s="122" t="n"/>
      <c r="G36" s="122" t="n"/>
      <c r="H36" s="122" t="n"/>
      <c r="I36" s="122" t="n"/>
      <c r="J36" s="97" t="n"/>
      <c r="K36" s="18" t="n"/>
      <c r="L36" s="18" t="n"/>
      <c r="M36" s="18" t="n"/>
      <c r="N36" s="18" t="n"/>
      <c r="O36" s="18" t="n"/>
      <c r="P36" s="18" t="n"/>
      <c r="Q36" s="18" t="n"/>
      <c r="R36" s="18" t="n"/>
      <c r="S36" s="18" t="n"/>
      <c r="T36" s="18" t="n"/>
      <c r="U36" s="18" t="n"/>
    </row>
    <row r="37" ht="22" customHeight="1" s="4">
      <c r="A37" s="5" t="n"/>
      <c r="B37" s="58" t="inlineStr">
        <is>
          <t>ピムント期間</t>
        </is>
      </c>
      <c r="C37" s="59" t="inlineStr">
        <is>
          <t>支払日</t>
        </is>
      </c>
      <c r="D37" s="60" t="inlineStr">
        <is>
          <t>期首残高</t>
        </is>
      </c>
      <c r="E37" s="54" t="inlineStr">
        <is>
          <t>スケジュールされた支払い</t>
        </is>
      </c>
      <c r="F37" s="60" t="inlineStr">
        <is>
          <t>追加の支払い</t>
        </is>
      </c>
      <c r="G37" s="20" t="inlineStr">
        <is>
          <t>追加支払い</t>
        </is>
      </c>
      <c r="H37" s="54" t="inlineStr">
        <is>
          <t>利息</t>
        </is>
      </c>
      <c r="I37" s="54" t="inlineStr">
        <is>
          <t>校長</t>
        </is>
      </c>
      <c r="J37" s="60" t="inlineStr">
        <is>
          <t>秤</t>
        </is>
      </c>
    </row>
    <row r="38" ht="22" customHeight="1" s="4">
      <c r="A38" s="5" t="n"/>
      <c r="B38" s="123" t="n"/>
      <c r="C38" s="123" t="n"/>
      <c r="D38" s="123" t="n"/>
      <c r="E38" s="123" t="n"/>
      <c r="F38" s="123" t="n"/>
      <c r="G38" s="22" t="n"/>
      <c r="H38" s="123" t="n"/>
      <c r="I38" s="123" t="n"/>
      <c r="J38" s="23">
        <f>E20</f>
        <v/>
      </c>
    </row>
    <row r="39" ht="18" customHeight="1" s="4">
      <c r="A39" s="5" t="n"/>
      <c r="B39" s="24">
        <f>IF(J38="","",IF(OR(B38&gt;=$H$33,ROUND(J38,2)&lt;=0),"",B38+1))</f>
        <v/>
      </c>
      <c r="C39" s="25">
        <f>E24</f>
        <v/>
      </c>
      <c r="D39" s="26">
        <f>J38</f>
        <v/>
      </c>
      <c r="E39" s="27">
        <f>IF(B39="","",IF(OR(B39=$H$33,$E$29&gt;ROUND((1+$E$28)*J38,2)),ROUND((1+$E$28)*J38,2),$E$29))</f>
        <v/>
      </c>
      <c r="F39" s="28" t="n"/>
      <c r="G39" s="28" t="n"/>
      <c r="H39" s="27">
        <f>IF(B39="","",ROUND($E$28*J38,2))</f>
        <v/>
      </c>
      <c r="I39" s="27">
        <f>IF(B39="","",E39+F39-H39)</f>
        <v/>
      </c>
      <c r="J39" s="26">
        <f>IF(B39="","",J38-I39)</f>
        <v/>
      </c>
    </row>
    <row r="40" ht="18" customHeight="1" s="4">
      <c r="A40" s="5" t="n"/>
      <c r="B40" s="24">
        <f>IF(J39="","",IF(OR(B39&gt;=$H$33,ROUND(J39,2)&lt;=0),"",B39+1))</f>
        <v/>
      </c>
      <c r="C40" s="124">
        <f>IF(B40="","",IF($H$32=26,IF(B40=1,$E$24,C39+14),IF($H$32=52,IF(B40=1,$E$24,C39+7),DATE(YEAR($E$24),MONTH($E$24)+(B40-1)*$H$34,IF($H$32=24,IF((1-MOD(B40,2))=1,DAY($E$24)+14,DAY($E$24)),DAY($E$24))))))</f>
        <v/>
      </c>
      <c r="D40" s="26">
        <f>IF(ISERROR(IF((ROUND(J39,1)&gt;0),J39,"")),"",(IF((ROUND(J39,1)&gt;0),J39,"")))</f>
        <v/>
      </c>
      <c r="E40" s="27">
        <f>IF(B40="","",IF(OR(B40=$H$33,$E$29&gt;ROUND((1+$E$28)*J39,2)),ROUND((1+$E$28)*J39,2),$E$29))</f>
        <v/>
      </c>
      <c r="F40" s="29" t="n"/>
      <c r="G40" s="29" t="n"/>
      <c r="H40" s="27">
        <f>IF(B40="","",ROUND($E$28*J39,2))</f>
        <v/>
      </c>
      <c r="I40" s="27">
        <f>IF(B40="","",E40+F40-H40)</f>
        <v/>
      </c>
      <c r="J40" s="26">
        <f>IF(B40="","",J39-I40)</f>
        <v/>
      </c>
    </row>
    <row r="41" ht="18" customHeight="1" s="4">
      <c r="A41" s="5" t="n"/>
      <c r="B41" s="24">
        <f>IF(J40="","",IF(OR(B40&gt;=$H$33,ROUND(J40,2)&lt;=0),"",B40+1))</f>
        <v/>
      </c>
      <c r="C41" s="124">
        <f>IF(B41="","",IF($H$32=26,IF(B41=1,$E$24,C40+14),IF($H$32=52,IF(B41=1,$E$24,C40+7),DATE(YEAR($E$24),MONTH($E$24)+(B41-1)*$H$34,IF($H$32=24,IF((1-MOD(B41,2))=1,DAY($E$24)+14,DAY($E$24)),DAY($E$24))))))</f>
        <v/>
      </c>
      <c r="D41" s="26">
        <f>IF(ISERROR(IF((ROUND(J40,1)&gt;0),J40,"")),"",(IF((ROUND(J40,1)&gt;0),J40,"")))</f>
        <v/>
      </c>
      <c r="E41" s="27">
        <f>IF(B41="","",IF(OR(B41=$H$33,$E$29&gt;ROUND((1+$E$28)*J40,2)),ROUND((1+$E$28)*J40,2),$E$29))</f>
        <v/>
      </c>
      <c r="F41" s="29" t="n"/>
      <c r="G41" s="29" t="n"/>
      <c r="H41" s="27">
        <f>IF(B41="","",ROUND($E$28*J40,2))</f>
        <v/>
      </c>
      <c r="I41" s="27">
        <f>IF(B41="","",E41+F41-H41)</f>
        <v/>
      </c>
      <c r="J41" s="26">
        <f>IF(B41="","",J40-I41)</f>
        <v/>
      </c>
    </row>
    <row r="42" ht="18" customHeight="1" s="4">
      <c r="A42" s="5" t="n"/>
      <c r="B42" s="24">
        <f>IF(J41="","",IF(OR(B41&gt;=$H$33,ROUND(J41,2)&lt;=0),"",B41+1))</f>
        <v/>
      </c>
      <c r="C42" s="124">
        <f>IF(B42="","",IF($H$32=26,IF(B42=1,$E$24,C41+14),IF($H$32=52,IF(B42=1,$E$24,C41+7),DATE(YEAR($E$24),MONTH($E$24)+(B42-1)*$H$34,IF($H$32=24,IF((1-MOD(B42,2))=1,DAY($E$24)+14,DAY($E$24)),DAY($E$24))))))</f>
        <v/>
      </c>
      <c r="D42" s="26">
        <f>IF(ISERROR(IF((ROUND(J41,1)&gt;0),J41,"")),"",(IF((ROUND(J41,1)&gt;0),J41,"")))</f>
        <v/>
      </c>
      <c r="E42" s="27">
        <f>IF(B42="","",IF(OR(B42=$H$33,$E$29&gt;ROUND((1+$E$28)*J41,2)),ROUND((1+$E$28)*J41,2),$E$29))</f>
        <v/>
      </c>
      <c r="F42" s="29" t="n"/>
      <c r="G42" s="29" t="n"/>
      <c r="H42" s="27">
        <f>IF(B42="","",ROUND($E$28*J41,2))</f>
        <v/>
      </c>
      <c r="I42" s="27">
        <f>IF(B42="","",E42+F42-H42)</f>
        <v/>
      </c>
      <c r="J42" s="26">
        <f>IF(B42="","",J41-I42)</f>
        <v/>
      </c>
    </row>
    <row r="43" ht="18" customHeight="1" s="4">
      <c r="A43" s="5" t="n"/>
      <c r="B43" s="24">
        <f>IF(J42="","",IF(OR(B42&gt;=$H$33,ROUND(J42,2)&lt;=0),"",B42+1))</f>
        <v/>
      </c>
      <c r="C43" s="124">
        <f>IF(B43="","",IF($H$32=26,IF(B43=1,$E$24,C42+14),IF($H$32=52,IF(B43=1,$E$24,C42+7),DATE(YEAR($E$24),MONTH($E$24)+(B43-1)*$H$34,IF($H$32=24,IF((1-MOD(B43,2))=1,DAY($E$24)+14,DAY($E$24)),DAY($E$24))))))</f>
        <v/>
      </c>
      <c r="D43" s="26">
        <f>IF(ISERROR(IF((ROUND(J42,1)&gt;0),J42,"")),"",(IF((ROUND(J42,1)&gt;0),J42,"")))</f>
        <v/>
      </c>
      <c r="E43" s="27">
        <f>IF(B43="","",IF(OR(B43=$H$33,$E$29&gt;ROUND((1+$E$28)*J42,2)),ROUND((1+$E$28)*J42,2),$E$29))</f>
        <v/>
      </c>
      <c r="F43" s="29" t="n"/>
      <c r="G43" s="29" t="n"/>
      <c r="H43" s="27">
        <f>IF(B43="","",ROUND($E$28*J42,2))</f>
        <v/>
      </c>
      <c r="I43" s="27">
        <f>IF(B43="","",E43+F43-H43)</f>
        <v/>
      </c>
      <c r="J43" s="26">
        <f>IF(B43="","",J42-I43)</f>
        <v/>
      </c>
    </row>
    <row r="44" ht="18" customHeight="1" s="4">
      <c r="A44" s="5" t="n"/>
      <c r="B44" s="24">
        <f>IF(J43="","",IF(OR(B43&gt;=$H$33,ROUND(J43,2)&lt;=0),"",B43+1))</f>
        <v/>
      </c>
      <c r="C44" s="124">
        <f>IF(B44="","",IF($H$32=26,IF(B44=1,$E$24,C43+14),IF($H$32=52,IF(B44=1,$E$24,C43+7),DATE(YEAR($E$24),MONTH($E$24)+(B44-1)*$H$34,IF($H$32=24,IF((1-MOD(B44,2))=1,DAY($E$24)+14,DAY($E$24)),DAY($E$24))))))</f>
        <v/>
      </c>
      <c r="D44" s="26">
        <f>IF(ISERROR(IF((ROUND(J43,1)&gt;0),J43,"")),"",(IF((ROUND(J43,1)&gt;0),J43,"")))</f>
        <v/>
      </c>
      <c r="E44" s="27">
        <f>IF(B44="","",IF(OR(B44=$H$33,$E$29&gt;ROUND((1+$E$28)*J43,2)),ROUND((1+$E$28)*J43,2),$E$29))</f>
        <v/>
      </c>
      <c r="F44" s="29" t="n"/>
      <c r="G44" s="29" t="n"/>
      <c r="H44" s="27">
        <f>IF(B44="","",ROUND($E$28*J43,2))</f>
        <v/>
      </c>
      <c r="I44" s="27">
        <f>IF(B44="","",E44+F44-H44)</f>
        <v/>
      </c>
      <c r="J44" s="26">
        <f>IF(B44="","",J43-I44)</f>
        <v/>
      </c>
    </row>
    <row r="45" ht="18" customHeight="1" s="4">
      <c r="A45" s="5" t="n"/>
      <c r="B45" s="24">
        <f>IF(J44="","",IF(OR(B44&gt;=$H$33,ROUND(J44,2)&lt;=0),"",B44+1))</f>
        <v/>
      </c>
      <c r="C45" s="124">
        <f>IF(B45="","",IF($H$32=26,IF(B45=1,$E$24,C44+14),IF($H$32=52,IF(B45=1,$E$24,C44+7),DATE(YEAR($E$24),MONTH($E$24)+(B45-1)*$H$34,IF($H$32=24,IF((1-MOD(B45,2))=1,DAY($E$24)+14,DAY($E$24)),DAY($E$24))))))</f>
        <v/>
      </c>
      <c r="D45" s="26">
        <f>IF(ISERROR(IF((ROUND(J44,1)&gt;0),J44,"")),"",(IF((ROUND(J44,1)&gt;0),J44,"")))</f>
        <v/>
      </c>
      <c r="E45" s="27">
        <f>IF(B45="","",IF(OR(B45=$H$33,$E$29&gt;ROUND((1+$E$28)*J44,2)),ROUND((1+$E$28)*J44,2),$E$29))</f>
        <v/>
      </c>
      <c r="F45" s="29" t="n"/>
      <c r="G45" s="29" t="n"/>
      <c r="H45" s="27">
        <f>IF(B45="","",ROUND($E$28*J44,2))</f>
        <v/>
      </c>
      <c r="I45" s="27">
        <f>IF(B45="","",E45+F45-H45)</f>
        <v/>
      </c>
      <c r="J45" s="26">
        <f>IF(B45="","",J44-I45)</f>
        <v/>
      </c>
    </row>
    <row r="46" ht="18" customHeight="1" s="4">
      <c r="A46" s="5" t="n"/>
      <c r="B46" s="24">
        <f>IF(J45="","",IF(OR(B45&gt;=$H$33,ROUND(J45,2)&lt;=0),"",B45+1))</f>
        <v/>
      </c>
      <c r="C46" s="124">
        <f>IF(B46="","",IF($H$32=26,IF(B46=1,$E$24,C45+14),IF($H$32=52,IF(B46=1,$E$24,C45+7),DATE(YEAR($E$24),MONTH($E$24)+(B46-1)*$H$34,IF($H$32=24,IF((1-MOD(B46,2))=1,DAY($E$24)+14,DAY($E$24)),DAY($E$24))))))</f>
        <v/>
      </c>
      <c r="D46" s="26">
        <f>IF(ISERROR(IF((ROUND(J45,1)&gt;0),J45,"")),"",(IF((ROUND(J45,1)&gt;0),J45,"")))</f>
        <v/>
      </c>
      <c r="E46" s="27">
        <f>IF(B46="","",IF(OR(B46=$H$33,$E$29&gt;ROUND((1+$E$28)*J45,2)),ROUND((1+$E$28)*J45,2),$E$29))</f>
        <v/>
      </c>
      <c r="F46" s="29" t="n"/>
      <c r="G46" s="29" t="n"/>
      <c r="H46" s="27">
        <f>IF(B46="","",ROUND($E$28*J45,2))</f>
        <v/>
      </c>
      <c r="I46" s="27">
        <f>IF(B46="","",E46+F46-H46)</f>
        <v/>
      </c>
      <c r="J46" s="26">
        <f>IF(B46="","",J45-I46)</f>
        <v/>
      </c>
    </row>
    <row r="47" ht="18" customHeight="1" s="4">
      <c r="A47" s="5" t="n"/>
      <c r="B47" s="24">
        <f>IF(J46="","",IF(OR(B46&gt;=$H$33,ROUND(J46,2)&lt;=0),"",B46+1))</f>
        <v/>
      </c>
      <c r="C47" s="124">
        <f>IF(B47="","",IF($H$32=26,IF(B47=1,$E$24,C46+14),IF($H$32=52,IF(B47=1,$E$24,C46+7),DATE(YEAR($E$24),MONTH($E$24)+(B47-1)*$H$34,IF($H$32=24,IF((1-MOD(B47,2))=1,DAY($E$24)+14,DAY($E$24)),DAY($E$24))))))</f>
        <v/>
      </c>
      <c r="D47" s="26">
        <f>IF(ISERROR(IF((ROUND(J46,1)&gt;0),J46,"")),"",(IF((ROUND(J46,1)&gt;0),J46,"")))</f>
        <v/>
      </c>
      <c r="E47" s="27">
        <f>IF(B47="","",IF(OR(B47=$H$33,$E$29&gt;ROUND((1+$E$28)*J46,2)),ROUND((1+$E$28)*J46,2),$E$29))</f>
        <v/>
      </c>
      <c r="F47" s="29" t="n"/>
      <c r="G47" s="29" t="n"/>
      <c r="H47" s="27">
        <f>IF(B47="","",ROUND($E$28*J46,2))</f>
        <v/>
      </c>
      <c r="I47" s="27">
        <f>IF(B47="","",E47+F47-H47)</f>
        <v/>
      </c>
      <c r="J47" s="26">
        <f>IF(B47="","",J46-I47)</f>
        <v/>
      </c>
    </row>
    <row r="48" ht="18" customHeight="1" s="4">
      <c r="A48" s="5" t="n"/>
      <c r="B48" s="24">
        <f>IF(J47="","",IF(OR(B47&gt;=$H$33,ROUND(J47,2)&lt;=0),"",B47+1))</f>
        <v/>
      </c>
      <c r="C48" s="124">
        <f>IF(B48="","",IF($H$32=26,IF(B48=1,$E$24,C47+14),IF($H$32=52,IF(B48=1,$E$24,C47+7),DATE(YEAR($E$24),MONTH($E$24)+(B48-1)*$H$34,IF($H$32=24,IF((1-MOD(B48,2))=1,DAY($E$24)+14,DAY($E$24)),DAY($E$24))))))</f>
        <v/>
      </c>
      <c r="D48" s="26">
        <f>IF(ISERROR(IF((ROUND(J47,1)&gt;0),J47,"")),"",(IF((ROUND(J47,1)&gt;0),J47,"")))</f>
        <v/>
      </c>
      <c r="E48" s="27">
        <f>IF(B48="","",IF(OR(B48=$H$33,$E$29&gt;ROUND((1+$E$28)*J47,2)),ROUND((1+$E$28)*J47,2),$E$29))</f>
        <v/>
      </c>
      <c r="F48" s="29" t="n"/>
      <c r="G48" s="29" t="n"/>
      <c r="H48" s="27">
        <f>IF(B48="","",ROUND($E$28*J47,2))</f>
        <v/>
      </c>
      <c r="I48" s="27">
        <f>IF(B48="","",E48+F48-H48)</f>
        <v/>
      </c>
      <c r="J48" s="26">
        <f>IF(B48="","",J47-I48)</f>
        <v/>
      </c>
    </row>
    <row r="49" ht="18" customHeight="1" s="4">
      <c r="A49" s="5" t="n"/>
      <c r="B49" s="24">
        <f>IF(J48="","",IF(OR(B48&gt;=$H$33,ROUND(J48,2)&lt;=0),"",B48+1))</f>
        <v/>
      </c>
      <c r="C49" s="124">
        <f>IF(B49="","",IF($H$32=26,IF(B49=1,$E$24,C48+14),IF($H$32=52,IF(B49=1,$E$24,C48+7),DATE(YEAR($E$24),MONTH($E$24)+(B49-1)*$H$34,IF($H$32=24,IF((1-MOD(B49,2))=1,DAY($E$24)+14,DAY($E$24)),DAY($E$24))))))</f>
        <v/>
      </c>
      <c r="D49" s="26">
        <f>IF(ISERROR(IF((ROUND(J48,1)&gt;0),J48,"")),"",(IF((ROUND(J48,1)&gt;0),J48,"")))</f>
        <v/>
      </c>
      <c r="E49" s="27">
        <f>IF(B49="","",IF(OR(B49=$H$33,$E$29&gt;ROUND((1+$E$28)*J48,2)),ROUND((1+$E$28)*J48,2),$E$29))</f>
        <v/>
      </c>
      <c r="F49" s="29" t="n"/>
      <c r="G49" s="29" t="n"/>
      <c r="H49" s="27">
        <f>IF(B49="","",ROUND($E$28*J48,2))</f>
        <v/>
      </c>
      <c r="I49" s="27">
        <f>IF(B49="","",E49+F49-H49)</f>
        <v/>
      </c>
      <c r="J49" s="26">
        <f>IF(B49="","",J48-I49)</f>
        <v/>
      </c>
    </row>
    <row r="50" ht="18" customHeight="1" s="4">
      <c r="A50" s="5" t="n"/>
      <c r="B50" s="24">
        <f>IF(J49="","",IF(OR(B49&gt;=$H$33,ROUND(J49,2)&lt;=0),"",B49+1))</f>
        <v/>
      </c>
      <c r="C50" s="124">
        <f>IF(B50="","",IF($H$32=26,IF(B50=1,$E$24,C49+14),IF($H$32=52,IF(B50=1,$E$24,C49+7),DATE(YEAR($E$24),MONTH($E$24)+(B50-1)*$H$34,IF($H$32=24,IF((1-MOD(B50,2))=1,DAY($E$24)+14,DAY($E$24)),DAY($E$24))))))</f>
        <v/>
      </c>
      <c r="D50" s="26">
        <f>IF(ISERROR(IF((ROUND(J49,1)&gt;0),J49,"")),"",(IF((ROUND(J49,1)&gt;0),J49,"")))</f>
        <v/>
      </c>
      <c r="E50" s="27">
        <f>IF(B50="","",IF(OR(B50=$H$33,$E$29&gt;ROUND((1+$E$28)*J49,2)),ROUND((1+$E$28)*J49,2),$E$29))</f>
        <v/>
      </c>
      <c r="F50" s="29" t="n"/>
      <c r="G50" s="29" t="n"/>
      <c r="H50" s="27">
        <f>IF(B50="","",ROUND($E$28*J49,2))</f>
        <v/>
      </c>
      <c r="I50" s="27">
        <f>IF(B50="","",E50+F50-H50)</f>
        <v/>
      </c>
      <c r="J50" s="26">
        <f>IF(B50="","",J49-I50)</f>
        <v/>
      </c>
    </row>
    <row r="51" ht="18" customHeight="1" s="4">
      <c r="A51" s="5" t="n"/>
      <c r="B51" s="24">
        <f>IF(J50="","",IF(OR(B50&gt;=$H$33,ROUND(J50,2)&lt;=0),"",B50+1))</f>
        <v/>
      </c>
      <c r="C51" s="124">
        <f>IF(B51="","",IF($H$32=26,IF(B51=1,$E$24,C50+14),IF($H$32=52,IF(B51=1,$E$24,C50+7),DATE(YEAR($E$24),MONTH($E$24)+(B51-1)*$H$34,IF($H$32=24,IF((1-MOD(B51,2))=1,DAY($E$24)+14,DAY($E$24)),DAY($E$24))))))</f>
        <v/>
      </c>
      <c r="D51" s="26">
        <f>IF(ISERROR(IF((ROUND(J50,1)&gt;0),J50,"")),"",(IF((ROUND(J50,1)&gt;0),J50,"")))</f>
        <v/>
      </c>
      <c r="E51" s="27">
        <f>IF(B51="","",IF(OR(B51=$H$33,$E$29&gt;ROUND((1+$E$28)*J50,2)),ROUND((1+$E$28)*J50,2),$E$29))</f>
        <v/>
      </c>
      <c r="F51" s="125" t="n"/>
      <c r="G51" s="125" t="n"/>
      <c r="H51" s="27">
        <f>IF(B51="","",ROUND($E$28*J50,2))</f>
        <v/>
      </c>
      <c r="I51" s="27">
        <f>IF(B51="","",E51+F51-H51)</f>
        <v/>
      </c>
      <c r="J51" s="26">
        <f>IF(B51="","",J50-I51)</f>
        <v/>
      </c>
    </row>
    <row r="52" ht="18" customHeight="1" s="4">
      <c r="A52" s="5" t="n"/>
      <c r="B52" s="24">
        <f>IF(J51="","",IF(OR(B51&gt;=$H$33,ROUND(J51,2)&lt;=0),"",B51+1))</f>
        <v/>
      </c>
      <c r="C52" s="124">
        <f>IF(B52="","",IF($H$32=26,IF(B52=1,$E$24,C51+14),IF($H$32=52,IF(B52=1,$E$24,C51+7),DATE(YEAR($E$24),MONTH($E$24)+(B52-1)*$H$34,IF($H$32=24,IF((1-MOD(B52,2))=1,DAY($E$24)+14,DAY($E$24)),DAY($E$24))))))</f>
        <v/>
      </c>
      <c r="D52" s="26">
        <f>IF(ISERROR(IF((ROUND(J51,1)&gt;0),J51,"")),"",(IF((ROUND(J51,1)&gt;0),J51,"")))</f>
        <v/>
      </c>
      <c r="E52" s="27">
        <f>IF(B52="","",IF(OR(B52=$H$33,$E$29&gt;ROUND((1+$E$28)*J51,2)),ROUND((1+$E$28)*J51,2),$E$29))</f>
        <v/>
      </c>
      <c r="F52" s="125" t="n"/>
      <c r="G52" s="125" t="n"/>
      <c r="H52" s="27">
        <f>IF(B52="","",ROUND($E$28*J51,2))</f>
        <v/>
      </c>
      <c r="I52" s="27">
        <f>IF(B52="","",E52+F52-H52)</f>
        <v/>
      </c>
      <c r="J52" s="26">
        <f>IF(B52="","",J51-I52)</f>
        <v/>
      </c>
    </row>
    <row r="53" ht="18" customHeight="1" s="4">
      <c r="A53" s="5" t="n"/>
      <c r="B53" s="24">
        <f>IF(J52="","",IF(OR(B52&gt;=$H$33,ROUND(J52,2)&lt;=0),"",B52+1))</f>
        <v/>
      </c>
      <c r="C53" s="124">
        <f>IF(B53="","",IF($H$32=26,IF(B53=1,$E$24,C52+14),IF($H$32=52,IF(B53=1,$E$24,C52+7),DATE(YEAR($E$24),MONTH($E$24)+(B53-1)*$H$34,IF($H$32=24,IF((1-MOD(B53,2))=1,DAY($E$24)+14,DAY($E$24)),DAY($E$24))))))</f>
        <v/>
      </c>
      <c r="D53" s="26">
        <f>IF(ISERROR(IF((ROUND(J52,1)&gt;0),J52,"")),"",(IF((ROUND(J52,1)&gt;0),J52,"")))</f>
        <v/>
      </c>
      <c r="E53" s="27">
        <f>IF(B53="","",IF(OR(B53=$H$33,$E$29&gt;ROUND((1+$E$28)*J52,2)),ROUND((1+$E$28)*J52,2),$E$29))</f>
        <v/>
      </c>
      <c r="F53" s="125" t="n"/>
      <c r="G53" s="125" t="n"/>
      <c r="H53" s="27">
        <f>IF(B53="","",ROUND($E$28*J52,2))</f>
        <v/>
      </c>
      <c r="I53" s="27">
        <f>IF(B53="","",E53+F53-H53)</f>
        <v/>
      </c>
      <c r="J53" s="26">
        <f>IF(B53="","",J52-I53)</f>
        <v/>
      </c>
    </row>
    <row r="54" ht="18" customHeight="1" s="4">
      <c r="A54" s="5" t="n"/>
      <c r="B54" s="24">
        <f>IF(J53="","",IF(OR(B53&gt;=$H$33,ROUND(J53,2)&lt;=0),"",B53+1))</f>
        <v/>
      </c>
      <c r="C54" s="124">
        <f>IF(B54="","",IF($H$32=26,IF(B54=1,$E$24,C53+14),IF($H$32=52,IF(B54=1,$E$24,C53+7),DATE(YEAR($E$24),MONTH($E$24)+(B54-1)*$H$34,IF($H$32=24,IF((1-MOD(B54,2))=1,DAY($E$24)+14,DAY($E$24)),DAY($E$24))))))</f>
        <v/>
      </c>
      <c r="D54" s="26">
        <f>IF(ISERROR(IF((ROUND(J53,1)&gt;0),J53,"")),"",(IF((ROUND(J53,1)&gt;0),J53,"")))</f>
        <v/>
      </c>
      <c r="E54" s="27">
        <f>IF(B54="","",IF(OR(B54=$H$33,$E$29&gt;ROUND((1+$E$28)*J53,2)),ROUND((1+$E$28)*J53,2),$E$29))</f>
        <v/>
      </c>
      <c r="F54" s="125" t="n"/>
      <c r="G54" s="125" t="n"/>
      <c r="H54" s="27">
        <f>IF(B54="","",ROUND($E$28*J53,2))</f>
        <v/>
      </c>
      <c r="I54" s="27">
        <f>IF(B54="","",E54+F54-H54)</f>
        <v/>
      </c>
      <c r="J54" s="26">
        <f>IF(B54="","",J53-I54)</f>
        <v/>
      </c>
    </row>
    <row r="55" ht="18" customHeight="1" s="4">
      <c r="A55" s="5" t="n"/>
      <c r="B55" s="24">
        <f>IF(J54="","",IF(OR(B54&gt;=$H$33,ROUND(J54,2)&lt;=0),"",B54+1))</f>
        <v/>
      </c>
      <c r="C55" s="124">
        <f>IF(B55="","",IF($H$32=26,IF(B55=1,$E$24,C54+14),IF($H$32=52,IF(B55=1,$E$24,C54+7),DATE(YEAR($E$24),MONTH($E$24)+(B55-1)*$H$34,IF($H$32=24,IF((1-MOD(B55,2))=1,DAY($E$24)+14,DAY($E$24)),DAY($E$24))))))</f>
        <v/>
      </c>
      <c r="D55" s="26">
        <f>IF(ISERROR(IF((ROUND(J54,1)&gt;0),J54,"")),"",(IF((ROUND(J54,1)&gt;0),J54,"")))</f>
        <v/>
      </c>
      <c r="E55" s="27">
        <f>IF(B55="","",IF(OR(B55=$H$33,$E$29&gt;ROUND((1+$E$28)*J54,2)),ROUND((1+$E$28)*J54,2),$E$29))</f>
        <v/>
      </c>
      <c r="F55" s="125" t="n"/>
      <c r="G55" s="125" t="n"/>
      <c r="H55" s="27">
        <f>IF(B55="","",ROUND($E$28*J54,2))</f>
        <v/>
      </c>
      <c r="I55" s="27">
        <f>IF(B55="","",E55+F55-H55)</f>
        <v/>
      </c>
      <c r="J55" s="26">
        <f>IF(B55="","",J54-I55)</f>
        <v/>
      </c>
    </row>
    <row r="56" ht="18" customHeight="1" s="4">
      <c r="A56" s="5" t="n"/>
      <c r="B56" s="24">
        <f>IF(J55="","",IF(OR(B55&gt;=$H$33,ROUND(J55,2)&lt;=0),"",B55+1))</f>
        <v/>
      </c>
      <c r="C56" s="124">
        <f>IF(B56="","",IF($H$32=26,IF(B56=1,$E$24,C55+14),IF($H$32=52,IF(B56=1,$E$24,C55+7),DATE(YEAR($E$24),MONTH($E$24)+(B56-1)*$H$34,IF($H$32=24,IF((1-MOD(B56,2))=1,DAY($E$24)+14,DAY($E$24)),DAY($E$24))))))</f>
        <v/>
      </c>
      <c r="D56" s="26">
        <f>IF(ISERROR(IF((ROUND(J55,1)&gt;0),J55,"")),"",(IF((ROUND(J55,1)&gt;0),J55,"")))</f>
        <v/>
      </c>
      <c r="E56" s="27">
        <f>IF(B56="","",IF(OR(B56=$H$33,$E$29&gt;ROUND((1+$E$28)*J55,2)),ROUND((1+$E$28)*J55,2),$E$29))</f>
        <v/>
      </c>
      <c r="F56" s="125" t="n"/>
      <c r="G56" s="125" t="n"/>
      <c r="H56" s="27">
        <f>IF(B56="","",ROUND($E$28*J55,2))</f>
        <v/>
      </c>
      <c r="I56" s="27">
        <f>IF(B56="","",E56+F56-H56)</f>
        <v/>
      </c>
      <c r="J56" s="26">
        <f>IF(B56="","",J55-I56)</f>
        <v/>
      </c>
    </row>
    <row r="57" ht="18" customHeight="1" s="4">
      <c r="A57" s="5" t="n"/>
      <c r="B57" s="24">
        <f>IF(J56="","",IF(OR(B56&gt;=$H$33,ROUND(J56,2)&lt;=0),"",B56+1))</f>
        <v/>
      </c>
      <c r="C57" s="124">
        <f>IF(B57="","",IF($H$32=26,IF(B57=1,$E$24,C56+14),IF($H$32=52,IF(B57=1,$E$24,C56+7),DATE(YEAR($E$24),MONTH($E$24)+(B57-1)*$H$34,IF($H$32=24,IF((1-MOD(B57,2))=1,DAY($E$24)+14,DAY($E$24)),DAY($E$24))))))</f>
        <v/>
      </c>
      <c r="D57" s="26">
        <f>IF(ISERROR(IF((ROUND(J56,1)&gt;0),J56,"")),"",(IF((ROUND(J56,1)&gt;0),J56,"")))</f>
        <v/>
      </c>
      <c r="E57" s="27">
        <f>IF(B57="","",IF(OR(B57=$H$33,$E$29&gt;ROUND((1+$E$28)*J56,2)),ROUND((1+$E$28)*J56,2),$E$29))</f>
        <v/>
      </c>
      <c r="F57" s="125" t="n"/>
      <c r="G57" s="125" t="n"/>
      <c r="H57" s="27">
        <f>IF(B57="","",ROUND($E$28*J56,2))</f>
        <v/>
      </c>
      <c r="I57" s="27">
        <f>IF(B57="","",E57+F57-H57)</f>
        <v/>
      </c>
      <c r="J57" s="26">
        <f>IF(B57="","",J56-I57)</f>
        <v/>
      </c>
    </row>
    <row r="58" ht="18" customHeight="1" s="4">
      <c r="A58" s="5" t="n"/>
      <c r="B58" s="24">
        <f>IF(J57="","",IF(OR(B57&gt;=$H$33,ROUND(J57,2)&lt;=0),"",B57+1))</f>
        <v/>
      </c>
      <c r="C58" s="124">
        <f>IF(B58="","",IF($H$32=26,IF(B58=1,$E$24,C57+14),IF($H$32=52,IF(B58=1,$E$24,C57+7),DATE(YEAR($E$24),MONTH($E$24)+(B58-1)*$H$34,IF($H$32=24,IF((1-MOD(B58,2))=1,DAY($E$24)+14,DAY($E$24)),DAY($E$24))))))</f>
        <v/>
      </c>
      <c r="D58" s="26">
        <f>IF(ISERROR(IF((ROUND(J57,1)&gt;0),J57,"")),"",(IF((ROUND(J57,1)&gt;0),J57,"")))</f>
        <v/>
      </c>
      <c r="E58" s="27">
        <f>IF(B58="","",IF(OR(B58=$H$33,$E$29&gt;ROUND((1+$E$28)*J57,2)),ROUND((1+$E$28)*J57,2),$E$29))</f>
        <v/>
      </c>
      <c r="F58" s="125" t="n"/>
      <c r="G58" s="125" t="n"/>
      <c r="H58" s="27">
        <f>IF(B58="","",ROUND($E$28*J57,2))</f>
        <v/>
      </c>
      <c r="I58" s="27">
        <f>IF(B58="","",E58+F58-H58)</f>
        <v/>
      </c>
      <c r="J58" s="26">
        <f>IF(B58="","",J57-I58)</f>
        <v/>
      </c>
    </row>
    <row r="59" ht="18" customHeight="1" s="4">
      <c r="A59" s="5" t="n"/>
      <c r="B59" s="24">
        <f>IF(J58="","",IF(OR(B58&gt;=$H$33,ROUND(J58,2)&lt;=0),"",B58+1))</f>
        <v/>
      </c>
      <c r="C59" s="124">
        <f>IF(B59="","",IF($H$32=26,IF(B59=1,$E$24,C58+14),IF($H$32=52,IF(B59=1,$E$24,C58+7),DATE(YEAR($E$24),MONTH($E$24)+(B59-1)*$H$34,IF($H$32=24,IF((1-MOD(B59,2))=1,DAY($E$24)+14,DAY($E$24)),DAY($E$24))))))</f>
        <v/>
      </c>
      <c r="D59" s="26">
        <f>IF(ISERROR(IF((ROUND(J58,1)&gt;0),J58,"")),"",(IF((ROUND(J58,1)&gt;0),J58,"")))</f>
        <v/>
      </c>
      <c r="E59" s="27">
        <f>IF(B59="","",IF(OR(B59=$H$33,$E$29&gt;ROUND((1+$E$28)*J58,2)),ROUND((1+$E$28)*J58,2),$E$29))</f>
        <v/>
      </c>
      <c r="F59" s="125" t="n"/>
      <c r="G59" s="125" t="n"/>
      <c r="H59" s="27">
        <f>IF(B59="","",ROUND($E$28*J58,2))</f>
        <v/>
      </c>
      <c r="I59" s="27">
        <f>IF(B59="","",E59+F59-H59)</f>
        <v/>
      </c>
      <c r="J59" s="26">
        <f>IF(B59="","",J58-I59)</f>
        <v/>
      </c>
    </row>
    <row r="60" ht="18" customHeight="1" s="4">
      <c r="A60" s="5" t="n"/>
      <c r="B60" s="24">
        <f>IF(J59="","",IF(OR(B59&gt;=$H$33,ROUND(J59,2)&lt;=0),"",B59+1))</f>
        <v/>
      </c>
      <c r="C60" s="124">
        <f>IF(B60="","",IF($H$32=26,IF(B60=1,$E$24,C59+14),IF($H$32=52,IF(B60=1,$E$24,C59+7),DATE(YEAR($E$24),MONTH($E$24)+(B60-1)*$H$34,IF($H$32=24,IF((1-MOD(B60,2))=1,DAY($E$24)+14,DAY($E$24)),DAY($E$24))))))</f>
        <v/>
      </c>
      <c r="D60" s="26">
        <f>IF(ISERROR(IF((ROUND(J59,1)&gt;0),J59,"")),"",(IF((ROUND(J59,1)&gt;0),J59,"")))</f>
        <v/>
      </c>
      <c r="E60" s="27">
        <f>IF(B60="","",IF(OR(B60=$H$33,$E$29&gt;ROUND((1+$E$28)*J59,2)),ROUND((1+$E$28)*J59,2),$E$29))</f>
        <v/>
      </c>
      <c r="F60" s="125" t="n"/>
      <c r="G60" s="125" t="n"/>
      <c r="H60" s="27">
        <f>IF(B60="","",ROUND($E$28*J59,2))</f>
        <v/>
      </c>
      <c r="I60" s="27">
        <f>IF(B60="","",E60+F60-H60)</f>
        <v/>
      </c>
      <c r="J60" s="26">
        <f>IF(B60="","",J59-I60)</f>
        <v/>
      </c>
    </row>
    <row r="61" ht="18" customHeight="1" s="4">
      <c r="A61" s="5" t="n"/>
      <c r="B61" s="24">
        <f>IF(J60="","",IF(OR(B60&gt;=$H$33,ROUND(J60,2)&lt;=0),"",B60+1))</f>
        <v/>
      </c>
      <c r="C61" s="124">
        <f>IF(B61="","",IF($H$32=26,IF(B61=1,$E$24,C60+14),IF($H$32=52,IF(B61=1,$E$24,C60+7),DATE(YEAR($E$24),MONTH($E$24)+(B61-1)*$H$34,IF($H$32=24,IF((1-MOD(B61,2))=1,DAY($E$24)+14,DAY($E$24)),DAY($E$24))))))</f>
        <v/>
      </c>
      <c r="D61" s="26">
        <f>IF(ISERROR(IF((ROUND(J60,1)&gt;0),J60,"")),"",(IF((ROUND(J60,1)&gt;0),J60,"")))</f>
        <v/>
      </c>
      <c r="E61" s="27">
        <f>IF(B61="","",IF(OR(B61=$H$33,$E$29&gt;ROUND((1+$E$28)*J60,2)),ROUND((1+$E$28)*J60,2),$E$29))</f>
        <v/>
      </c>
      <c r="F61" s="125" t="n"/>
      <c r="G61" s="125" t="n"/>
      <c r="H61" s="27">
        <f>IF(B61="","",ROUND($E$28*J60,2))</f>
        <v/>
      </c>
      <c r="I61" s="27">
        <f>IF(B61="","",E61+F61-H61)</f>
        <v/>
      </c>
      <c r="J61" s="26">
        <f>IF(B61="","",J60-I61)</f>
        <v/>
      </c>
    </row>
    <row r="62" ht="18" customHeight="1" s="4">
      <c r="A62" s="5" t="n"/>
      <c r="B62" s="24">
        <f>IF(J61="","",IF(OR(B61&gt;=$H$33,ROUND(J61,2)&lt;=0),"",B61+1))</f>
        <v/>
      </c>
      <c r="C62" s="124">
        <f>IF(B62="","",IF($H$32=26,IF(B62=1,$E$24,C61+14),IF($H$32=52,IF(B62=1,$E$24,C61+7),DATE(YEAR($E$24),MONTH($E$24)+(B62-1)*$H$34,IF($H$32=24,IF((1-MOD(B62,2))=1,DAY($E$24)+14,DAY($E$24)),DAY($E$24))))))</f>
        <v/>
      </c>
      <c r="D62" s="26">
        <f>IF(ISERROR(IF((ROUND(J61,1)&gt;0),J61,"")),"",(IF((ROUND(J61,1)&gt;0),J61,"")))</f>
        <v/>
      </c>
      <c r="E62" s="27">
        <f>IF(B62="","",IF(OR(B62=$H$33,$E$29&gt;ROUND((1+$E$28)*J61,2)),ROUND((1+$E$28)*J61,2),$E$29))</f>
        <v/>
      </c>
      <c r="F62" s="125" t="n"/>
      <c r="G62" s="125" t="n"/>
      <c r="H62" s="27">
        <f>IF(B62="","",ROUND($E$28*J61,2))</f>
        <v/>
      </c>
      <c r="I62" s="27">
        <f>IF(B62="","",E62+F62-H62)</f>
        <v/>
      </c>
      <c r="J62" s="26">
        <f>IF(B62="","",J61-I62)</f>
        <v/>
      </c>
    </row>
    <row r="63" ht="18" customHeight="1" s="4">
      <c r="A63" s="5" t="n"/>
      <c r="B63" s="24">
        <f>IF(J62="","",IF(OR(B62&gt;=$H$33,ROUND(J62,2)&lt;=0),"",B62+1))</f>
        <v/>
      </c>
      <c r="C63" s="124">
        <f>IF(B63="","",IF($H$32=26,IF(B63=1,$E$24,C62+14),IF($H$32=52,IF(B63=1,$E$24,C62+7),DATE(YEAR($E$24),MONTH($E$24)+(B63-1)*$H$34,IF($H$32=24,IF((1-MOD(B63,2))=1,DAY($E$24)+14,DAY($E$24)),DAY($E$24))))))</f>
        <v/>
      </c>
      <c r="D63" s="26">
        <f>IF(ISERROR(IF((ROUND(J62,1)&gt;0),J62,"")),"",(IF((ROUND(J62,1)&gt;0),J62,"")))</f>
        <v/>
      </c>
      <c r="E63" s="27">
        <f>IF(B63="","",IF(OR(B63=$H$33,$E$29&gt;ROUND((1+$E$28)*J62,2)),ROUND((1+$E$28)*J62,2),$E$29))</f>
        <v/>
      </c>
      <c r="F63" s="125" t="n"/>
      <c r="G63" s="125" t="n"/>
      <c r="H63" s="27">
        <f>IF(B63="","",ROUND($E$28*J62,2))</f>
        <v/>
      </c>
      <c r="I63" s="27">
        <f>IF(B63="","",E63+F63-H63)</f>
        <v/>
      </c>
      <c r="J63" s="26">
        <f>IF(B63="","",J62-I63)</f>
        <v/>
      </c>
    </row>
    <row r="64" ht="18" customHeight="1" s="4">
      <c r="A64" s="5" t="n"/>
      <c r="B64" s="24">
        <f>IF(J63="","",IF(OR(B63&gt;=$H$33,ROUND(J63,2)&lt;=0),"",B63+1))</f>
        <v/>
      </c>
      <c r="C64" s="124">
        <f>IF(B64="","",IF($H$32=26,IF(B64=1,$E$24,C63+14),IF($H$32=52,IF(B64=1,$E$24,C63+7),DATE(YEAR($E$24),MONTH($E$24)+(B64-1)*$H$34,IF($H$32=24,IF((1-MOD(B64,2))=1,DAY($E$24)+14,DAY($E$24)),DAY($E$24))))))</f>
        <v/>
      </c>
      <c r="D64" s="26">
        <f>IF(ISERROR(IF((ROUND(J63,1)&gt;0),J63,"")),"",(IF((ROUND(J63,1)&gt;0),J63,"")))</f>
        <v/>
      </c>
      <c r="E64" s="27">
        <f>IF(B64="","",IF(OR(B64=$H$33,$E$29&gt;ROUND((1+$E$28)*J63,2)),ROUND((1+$E$28)*J63,2),$E$29))</f>
        <v/>
      </c>
      <c r="F64" s="125" t="n"/>
      <c r="G64" s="125" t="n"/>
      <c r="H64" s="27">
        <f>IF(B64="","",ROUND($E$28*J63,2))</f>
        <v/>
      </c>
      <c r="I64" s="27">
        <f>IF(B64="","",E64+F64-H64)</f>
        <v/>
      </c>
      <c r="J64" s="26">
        <f>IF(B64="","",J63-I64)</f>
        <v/>
      </c>
    </row>
    <row r="65" ht="18" customHeight="1" s="4">
      <c r="A65" s="5" t="n"/>
      <c r="B65" s="24">
        <f>IF(J64="","",IF(OR(B64&gt;=$H$33,ROUND(J64,2)&lt;=0),"",B64+1))</f>
        <v/>
      </c>
      <c r="C65" s="124">
        <f>IF(B65="","",IF($H$32=26,IF(B65=1,$E$24,C64+14),IF($H$32=52,IF(B65=1,$E$24,C64+7),DATE(YEAR($E$24),MONTH($E$24)+(B65-1)*$H$34,IF($H$32=24,IF((1-MOD(B65,2))=1,DAY($E$24)+14,DAY($E$24)),DAY($E$24))))))</f>
        <v/>
      </c>
      <c r="D65" s="26">
        <f>IF(ISERROR(IF((ROUND(J64,1)&gt;0),J64,"")),"",(IF((ROUND(J64,1)&gt;0),J64,"")))</f>
        <v/>
      </c>
      <c r="E65" s="27">
        <f>IF(B65="","",IF(OR(B65=$H$33,$E$29&gt;ROUND((1+$E$28)*J64,2)),ROUND((1+$E$28)*J64,2),$E$29))</f>
        <v/>
      </c>
      <c r="F65" s="125" t="n"/>
      <c r="G65" s="125" t="n"/>
      <c r="H65" s="27">
        <f>IF(B65="","",ROUND($E$28*J64,2))</f>
        <v/>
      </c>
      <c r="I65" s="27">
        <f>IF(B65="","",E65+F65-H65)</f>
        <v/>
      </c>
      <c r="J65" s="26">
        <f>IF(B65="","",J64-I65)</f>
        <v/>
      </c>
    </row>
    <row r="66" ht="18" customHeight="1" s="4">
      <c r="A66" s="5" t="n"/>
      <c r="B66" s="24">
        <f>IF(J65="","",IF(OR(B65&gt;=$H$33,ROUND(J65,2)&lt;=0),"",B65+1))</f>
        <v/>
      </c>
      <c r="C66" s="124">
        <f>IF(B66="","",IF($H$32=26,IF(B66=1,$E$24,C65+14),IF($H$32=52,IF(B66=1,$E$24,C65+7),DATE(YEAR($E$24),MONTH($E$24)+(B66-1)*$H$34,IF($H$32=24,IF((1-MOD(B66,2))=1,DAY($E$24)+14,DAY($E$24)),DAY($E$24))))))</f>
        <v/>
      </c>
      <c r="D66" s="26">
        <f>IF(ISERROR(IF((ROUND(J65,1)&gt;0),J65,"")),"",(IF((ROUND(J65,1)&gt;0),J65,"")))</f>
        <v/>
      </c>
      <c r="E66" s="27">
        <f>IF(B66="","",IF(OR(B66=$H$33,$E$29&gt;ROUND((1+$E$28)*J65,2)),ROUND((1+$E$28)*J65,2),$E$29))</f>
        <v/>
      </c>
      <c r="F66" s="125" t="n"/>
      <c r="G66" s="125" t="n"/>
      <c r="H66" s="27">
        <f>IF(B66="","",ROUND($E$28*J65,2))</f>
        <v/>
      </c>
      <c r="I66" s="27">
        <f>IF(B66="","",E66+F66-H66)</f>
        <v/>
      </c>
      <c r="J66" s="26">
        <f>IF(B66="","",J65-I66)</f>
        <v/>
      </c>
    </row>
    <row r="67" ht="18" customHeight="1" s="4">
      <c r="A67" s="5" t="n"/>
      <c r="B67" s="24">
        <f>IF(J66="","",IF(OR(B66&gt;=$H$33,ROUND(J66,2)&lt;=0),"",B66+1))</f>
        <v/>
      </c>
      <c r="C67" s="124">
        <f>IF(B67="","",IF($H$32=26,IF(B67=1,$E$24,C66+14),IF($H$32=52,IF(B67=1,$E$24,C66+7),DATE(YEAR($E$24),MONTH($E$24)+(B67-1)*$H$34,IF($H$32=24,IF((1-MOD(B67,2))=1,DAY($E$24)+14,DAY($E$24)),DAY($E$24))))))</f>
        <v/>
      </c>
      <c r="D67" s="26">
        <f>IF(ISERROR(IF((ROUND(J66,1)&gt;0),J66,"")),"",(IF((ROUND(J66,1)&gt;0),J66,"")))</f>
        <v/>
      </c>
      <c r="E67" s="27">
        <f>IF(B67="","",IF(OR(B67=$H$33,$E$29&gt;ROUND((1+$E$28)*J66,2)),ROUND((1+$E$28)*J66,2),$E$29))</f>
        <v/>
      </c>
      <c r="F67" s="125" t="n"/>
      <c r="G67" s="125" t="n"/>
      <c r="H67" s="27">
        <f>IF(B67="","",ROUND($E$28*J66,2))</f>
        <v/>
      </c>
      <c r="I67" s="27">
        <f>IF(B67="","",E67+F67-H67)</f>
        <v/>
      </c>
      <c r="J67" s="26">
        <f>IF(B67="","",J66-I67)</f>
        <v/>
      </c>
    </row>
    <row r="68" ht="18" customHeight="1" s="4">
      <c r="A68" s="5" t="n"/>
      <c r="B68" s="24">
        <f>IF(J67="","",IF(OR(B67&gt;=$H$33,ROUND(J67,2)&lt;=0),"",B67+1))</f>
        <v/>
      </c>
      <c r="C68" s="124">
        <f>IF(B68="","",IF($H$32=26,IF(B68=1,$E$24,C67+14),IF($H$32=52,IF(B68=1,$E$24,C67+7),DATE(YEAR($E$24),MONTH($E$24)+(B68-1)*$H$34,IF($H$32=24,IF((1-MOD(B68,2))=1,DAY($E$24)+14,DAY($E$24)),DAY($E$24))))))</f>
        <v/>
      </c>
      <c r="D68" s="26">
        <f>IF(ISERROR(IF((ROUND(J67,1)&gt;0),J67,"")),"",(IF((ROUND(J67,1)&gt;0),J67,"")))</f>
        <v/>
      </c>
      <c r="E68" s="27">
        <f>IF(B68="","",IF(OR(B68=$H$33,$E$29&gt;ROUND((1+$E$28)*J67,2)),ROUND((1+$E$28)*J67,2),$E$29))</f>
        <v/>
      </c>
      <c r="F68" s="125" t="n"/>
      <c r="G68" s="125" t="n"/>
      <c r="H68" s="27">
        <f>IF(B68="","",ROUND($E$28*J67,2))</f>
        <v/>
      </c>
      <c r="I68" s="27">
        <f>IF(B68="","",E68+F68-H68)</f>
        <v/>
      </c>
      <c r="J68" s="26">
        <f>IF(B68="","",J67-I68)</f>
        <v/>
      </c>
    </row>
    <row r="69" ht="18" customHeight="1" s="4">
      <c r="A69" s="5" t="n"/>
      <c r="B69" s="24">
        <f>IF(J68="","",IF(OR(B68&gt;=$H$33,ROUND(J68,2)&lt;=0),"",B68+1))</f>
        <v/>
      </c>
      <c r="C69" s="124">
        <f>IF(B69="","",IF($H$32=26,IF(B69=1,$E$24,C68+14),IF($H$32=52,IF(B69=1,$E$24,C68+7),DATE(YEAR($E$24),MONTH($E$24)+(B69-1)*$H$34,IF($H$32=24,IF((1-MOD(B69,2))=1,DAY($E$24)+14,DAY($E$24)),DAY($E$24))))))</f>
        <v/>
      </c>
      <c r="D69" s="26">
        <f>IF(ISERROR(IF((ROUND(J68,1)&gt;0),J68,"")),"",(IF((ROUND(J68,1)&gt;0),J68,"")))</f>
        <v/>
      </c>
      <c r="E69" s="27">
        <f>IF(B69="","",IF(OR(B69=$H$33,$E$29&gt;ROUND((1+$E$28)*J68,2)),ROUND((1+$E$28)*J68,2),$E$29))</f>
        <v/>
      </c>
      <c r="F69" s="125" t="n"/>
      <c r="G69" s="125" t="n"/>
      <c r="H69" s="27">
        <f>IF(B69="","",ROUND($E$28*J68,2))</f>
        <v/>
      </c>
      <c r="I69" s="27">
        <f>IF(B69="","",E69+F69-H69)</f>
        <v/>
      </c>
      <c r="J69" s="26">
        <f>IF(B69="","",J68-I69)</f>
        <v/>
      </c>
    </row>
    <row r="70" ht="18" customHeight="1" s="4">
      <c r="A70" s="5" t="n"/>
      <c r="B70" s="24">
        <f>IF(J69="","",IF(OR(B69&gt;=$H$33,ROUND(J69,2)&lt;=0),"",B69+1))</f>
        <v/>
      </c>
      <c r="C70" s="124">
        <f>IF(B70="","",IF($H$32=26,IF(B70=1,$E$24,C69+14),IF($H$32=52,IF(B70=1,$E$24,C69+7),DATE(YEAR($E$24),MONTH($E$24)+(B70-1)*$H$34,IF($H$32=24,IF((1-MOD(B70,2))=1,DAY($E$24)+14,DAY($E$24)),DAY($E$24))))))</f>
        <v/>
      </c>
      <c r="D70" s="26">
        <f>IF(ISERROR(IF((ROUND(J69,1)&gt;0),J69,"")),"",(IF((ROUND(J69,1)&gt;0),J69,"")))</f>
        <v/>
      </c>
      <c r="E70" s="27">
        <f>IF(B70="","",IF(OR(B70=$H$33,$E$29&gt;ROUND((1+$E$28)*J69,2)),ROUND((1+$E$28)*J69,2),$E$29))</f>
        <v/>
      </c>
      <c r="F70" s="125" t="n"/>
      <c r="G70" s="125" t="n"/>
      <c r="H70" s="27">
        <f>IF(B70="","",ROUND($E$28*J69,2))</f>
        <v/>
      </c>
      <c r="I70" s="27">
        <f>IF(B70="","",E70+F70-H70)</f>
        <v/>
      </c>
      <c r="J70" s="26">
        <f>IF(B70="","",J69-I70)</f>
        <v/>
      </c>
    </row>
    <row r="71" ht="18" customHeight="1" s="4">
      <c r="A71" s="5" t="n"/>
      <c r="B71" s="24">
        <f>IF(J70="","",IF(OR(B70&gt;=$H$33,ROUND(J70,2)&lt;=0),"",B70+1))</f>
        <v/>
      </c>
      <c r="C71" s="124">
        <f>IF(B71="","",IF($H$32=26,IF(B71=1,$E$24,C70+14),IF($H$32=52,IF(B71=1,$E$24,C70+7),DATE(YEAR($E$24),MONTH($E$24)+(B71-1)*$H$34,IF($H$32=24,IF((1-MOD(B71,2))=1,DAY($E$24)+14,DAY($E$24)),DAY($E$24))))))</f>
        <v/>
      </c>
      <c r="D71" s="26">
        <f>IF(ISERROR(IF((ROUND(J70,1)&gt;0),J70,"")),"",(IF((ROUND(J70,1)&gt;0),J70,"")))</f>
        <v/>
      </c>
      <c r="E71" s="27">
        <f>IF(B71="","",IF(OR(B71=$H$33,$E$29&gt;ROUND((1+$E$28)*J70,2)),ROUND((1+$E$28)*J70,2),$E$29))</f>
        <v/>
      </c>
      <c r="F71" s="125" t="n"/>
      <c r="G71" s="125" t="n"/>
      <c r="H71" s="27">
        <f>IF(B71="","",ROUND($E$28*J70,2))</f>
        <v/>
      </c>
      <c r="I71" s="27">
        <f>IF(B71="","",E71+F71-H71)</f>
        <v/>
      </c>
      <c r="J71" s="26">
        <f>IF(B71="","",J70-I71)</f>
        <v/>
      </c>
    </row>
    <row r="72" ht="18" customHeight="1" s="4">
      <c r="A72" s="5" t="n"/>
      <c r="B72" s="24">
        <f>IF(J71="","",IF(OR(B71&gt;=$H$33,ROUND(J71,2)&lt;=0),"",B71+1))</f>
        <v/>
      </c>
      <c r="C72" s="124">
        <f>IF(B72="","",IF($H$32=26,IF(B72=1,$E$24,C71+14),IF($H$32=52,IF(B72=1,$E$24,C71+7),DATE(YEAR($E$24),MONTH($E$24)+(B72-1)*$H$34,IF($H$32=24,IF((1-MOD(B72,2))=1,DAY($E$24)+14,DAY($E$24)),DAY($E$24))))))</f>
        <v/>
      </c>
      <c r="D72" s="26">
        <f>IF(ISERROR(IF((ROUND(J71,1)&gt;0),J71,"")),"",(IF((ROUND(J71,1)&gt;0),J71,"")))</f>
        <v/>
      </c>
      <c r="E72" s="27">
        <f>IF(B72="","",IF(OR(B72=$H$33,$E$29&gt;ROUND((1+$E$28)*J71,2)),ROUND((1+$E$28)*J71,2),$E$29))</f>
        <v/>
      </c>
      <c r="F72" s="125" t="n"/>
      <c r="G72" s="125" t="n"/>
      <c r="H72" s="27">
        <f>IF(B72="","",ROUND($E$28*J71,2))</f>
        <v/>
      </c>
      <c r="I72" s="27">
        <f>IF(B72="","",E72+F72-H72)</f>
        <v/>
      </c>
      <c r="J72" s="26">
        <f>IF(B72="","",J71-I72)</f>
        <v/>
      </c>
    </row>
    <row r="73" ht="18" customHeight="1" s="4">
      <c r="A73" s="5" t="n"/>
      <c r="B73" s="24">
        <f>IF(J72="","",IF(OR(B72&gt;=$H$33,ROUND(J72,2)&lt;=0),"",B72+1))</f>
        <v/>
      </c>
      <c r="C73" s="124">
        <f>IF(B73="","",IF($H$32=26,IF(B73=1,$E$24,C72+14),IF($H$32=52,IF(B73=1,$E$24,C72+7),DATE(YEAR($E$24),MONTH($E$24)+(B73-1)*$H$34,IF($H$32=24,IF((1-MOD(B73,2))=1,DAY($E$24)+14,DAY($E$24)),DAY($E$24))))))</f>
        <v/>
      </c>
      <c r="D73" s="26">
        <f>IF(ISERROR(IF((ROUND(J72,1)&gt;0),J72,"")),"",(IF((ROUND(J72,1)&gt;0),J72,"")))</f>
        <v/>
      </c>
      <c r="E73" s="27">
        <f>IF(B73="","",IF(OR(B73=$H$33,$E$29&gt;ROUND((1+$E$28)*J72,2)),ROUND((1+$E$28)*J72,2),$E$29))</f>
        <v/>
      </c>
      <c r="F73" s="125" t="n"/>
      <c r="G73" s="125" t="n"/>
      <c r="H73" s="27">
        <f>IF(B73="","",ROUND($E$28*J72,2))</f>
        <v/>
      </c>
      <c r="I73" s="27">
        <f>IF(B73="","",E73+F73-H73)</f>
        <v/>
      </c>
      <c r="J73" s="26">
        <f>IF(B73="","",J72-I73)</f>
        <v/>
      </c>
    </row>
    <row r="74" ht="18" customHeight="1" s="4">
      <c r="A74" s="5" t="n"/>
      <c r="B74" s="24">
        <f>IF(J73="","",IF(OR(B73&gt;=$H$33,ROUND(J73,2)&lt;=0),"",B73+1))</f>
        <v/>
      </c>
      <c r="C74" s="124">
        <f>IF(B74="","",IF($H$32=26,IF(B74=1,$E$24,C73+14),IF($H$32=52,IF(B74=1,$E$24,C73+7),DATE(YEAR($E$24),MONTH($E$24)+(B74-1)*$H$34,IF($H$32=24,IF((1-MOD(B74,2))=1,DAY($E$24)+14,DAY($E$24)),DAY($E$24))))))</f>
        <v/>
      </c>
      <c r="D74" s="26">
        <f>IF(ISERROR(IF((ROUND(J73,1)&gt;0),J73,"")),"",(IF((ROUND(J73,1)&gt;0),J73,"")))</f>
        <v/>
      </c>
      <c r="E74" s="27">
        <f>IF(B74="","",IF(OR(B74=$H$33,$E$29&gt;ROUND((1+$E$28)*J73,2)),ROUND((1+$E$28)*J73,2),$E$29))</f>
        <v/>
      </c>
      <c r="F74" s="125" t="n"/>
      <c r="G74" s="125" t="n"/>
      <c r="H74" s="27">
        <f>IF(B74="","",ROUND($E$28*J73,2))</f>
        <v/>
      </c>
      <c r="I74" s="27">
        <f>IF(B74="","",E74+F74-H74)</f>
        <v/>
      </c>
      <c r="J74" s="26">
        <f>IF(B74="","",J73-I74)</f>
        <v/>
      </c>
    </row>
    <row r="75" ht="18" customHeight="1" s="4">
      <c r="A75" s="5" t="n"/>
      <c r="B75" s="24">
        <f>IF(J74="","",IF(OR(B74&gt;=$H$33,ROUND(J74,2)&lt;=0),"",B74+1))</f>
        <v/>
      </c>
      <c r="C75" s="124">
        <f>IF(B75="","",IF($H$32=26,IF(B75=1,$E$24,C74+14),IF($H$32=52,IF(B75=1,$E$24,C74+7),DATE(YEAR($E$24),MONTH($E$24)+(B75-1)*$H$34,IF($H$32=24,IF((1-MOD(B75,2))=1,DAY($E$24)+14,DAY($E$24)),DAY($E$24))))))</f>
        <v/>
      </c>
      <c r="D75" s="26">
        <f>IF(ISERROR(IF((ROUND(J74,1)&gt;0),J74,"")),"",(IF((ROUND(J74,1)&gt;0),J74,"")))</f>
        <v/>
      </c>
      <c r="E75" s="27">
        <f>IF(B75="","",IF(OR(B75=$H$33,$E$29&gt;ROUND((1+$E$28)*J74,2)),ROUND((1+$E$28)*J74,2),$E$29))</f>
        <v/>
      </c>
      <c r="F75" s="125" t="n"/>
      <c r="G75" s="125" t="n"/>
      <c r="H75" s="27">
        <f>IF(B75="","",ROUND($E$28*J74,2))</f>
        <v/>
      </c>
      <c r="I75" s="27">
        <f>IF(B75="","",E75+F75-H75)</f>
        <v/>
      </c>
      <c r="J75" s="26">
        <f>IF(B75="","",J74-I75)</f>
        <v/>
      </c>
    </row>
    <row r="76" ht="18" customHeight="1" s="4">
      <c r="A76" s="5" t="n"/>
      <c r="B76" s="24">
        <f>IF(J75="","",IF(OR(B75&gt;=$H$33,ROUND(J75,2)&lt;=0),"",B75+1))</f>
        <v/>
      </c>
      <c r="C76" s="124">
        <f>IF(B76="","",IF($H$32=26,IF(B76=1,$E$24,C75+14),IF($H$32=52,IF(B76=1,$E$24,C75+7),DATE(YEAR($E$24),MONTH($E$24)+(B76-1)*$H$34,IF($H$32=24,IF((1-MOD(B76,2))=1,DAY($E$24)+14,DAY($E$24)),DAY($E$24))))))</f>
        <v/>
      </c>
      <c r="D76" s="26">
        <f>IF(ISERROR(IF((ROUND(J75,1)&gt;0),J75,"")),"",(IF((ROUND(J75,1)&gt;0),J75,"")))</f>
        <v/>
      </c>
      <c r="E76" s="27">
        <f>IF(B76="","",IF(OR(B76=$H$33,$E$29&gt;ROUND((1+$E$28)*J75,2)),ROUND((1+$E$28)*J75,2),$E$29))</f>
        <v/>
      </c>
      <c r="F76" s="125" t="n"/>
      <c r="G76" s="125" t="n"/>
      <c r="H76" s="27">
        <f>IF(B76="","",ROUND($E$28*J75,2))</f>
        <v/>
      </c>
      <c r="I76" s="27">
        <f>IF(B76="","",E76+F76-H76)</f>
        <v/>
      </c>
      <c r="J76" s="26">
        <f>IF(B76="","",J75-I76)</f>
        <v/>
      </c>
    </row>
    <row r="77" ht="18" customHeight="1" s="4">
      <c r="A77" s="5" t="n"/>
      <c r="B77" s="24">
        <f>IF(J76="","",IF(OR(B76&gt;=$H$33,ROUND(J76,2)&lt;=0),"",B76+1))</f>
        <v/>
      </c>
      <c r="C77" s="124">
        <f>IF(B77="","",IF($H$32=26,IF(B77=1,$E$24,C76+14),IF($H$32=52,IF(B77=1,$E$24,C76+7),DATE(YEAR($E$24),MONTH($E$24)+(B77-1)*$H$34,IF($H$32=24,IF((1-MOD(B77,2))=1,DAY($E$24)+14,DAY($E$24)),DAY($E$24))))))</f>
        <v/>
      </c>
      <c r="D77" s="26">
        <f>IF(ISERROR(IF((ROUND(J76,1)&gt;0),J76,"")),"",(IF((ROUND(J76,1)&gt;0),J76,"")))</f>
        <v/>
      </c>
      <c r="E77" s="27">
        <f>IF(B77="","",IF(OR(B77=$H$33,$E$29&gt;ROUND((1+$E$28)*J76,2)),ROUND((1+$E$28)*J76,2),$E$29))</f>
        <v/>
      </c>
      <c r="F77" s="125" t="n"/>
      <c r="G77" s="125" t="n"/>
      <c r="H77" s="27">
        <f>IF(B77="","",ROUND($E$28*J76,2))</f>
        <v/>
      </c>
      <c r="I77" s="27">
        <f>IF(B77="","",E77+F77-H77)</f>
        <v/>
      </c>
      <c r="J77" s="26">
        <f>IF(B77="","",J76-I77)</f>
        <v/>
      </c>
    </row>
    <row r="78" ht="18" customHeight="1" s="4">
      <c r="A78" s="5" t="n"/>
      <c r="B78" s="24">
        <f>IF(J77="","",IF(OR(B77&gt;=$H$33,ROUND(J77,2)&lt;=0),"",B77+1))</f>
        <v/>
      </c>
      <c r="C78" s="124">
        <f>IF(B78="","",IF($H$32=26,IF(B78=1,$E$24,C77+14),IF($H$32=52,IF(B78=1,$E$24,C77+7),DATE(YEAR($E$24),MONTH($E$24)+(B78-1)*$H$34,IF($H$32=24,IF((1-MOD(B78,2))=1,DAY($E$24)+14,DAY($E$24)),DAY($E$24))))))</f>
        <v/>
      </c>
      <c r="D78" s="26">
        <f>IF(ISERROR(IF((ROUND(J77,1)&gt;0),J77,"")),"",(IF((ROUND(J77,1)&gt;0),J77,"")))</f>
        <v/>
      </c>
      <c r="E78" s="27">
        <f>IF(B78="","",IF(OR(B78=$H$33,$E$29&gt;ROUND((1+$E$28)*J77,2)),ROUND((1+$E$28)*J77,2),$E$29))</f>
        <v/>
      </c>
      <c r="F78" s="125" t="n"/>
      <c r="G78" s="125" t="n"/>
      <c r="H78" s="27">
        <f>IF(B78="","",ROUND($E$28*J77,2))</f>
        <v/>
      </c>
      <c r="I78" s="27">
        <f>IF(B78="","",E78+F78-H78)</f>
        <v/>
      </c>
      <c r="J78" s="26">
        <f>IF(B78="","",J77-I78)</f>
        <v/>
      </c>
    </row>
    <row r="79" ht="18" customHeight="1" s="4">
      <c r="A79" s="5" t="n"/>
      <c r="B79" s="24">
        <f>IF(J78="","",IF(OR(B78&gt;=$H$33,ROUND(J78,2)&lt;=0),"",B78+1))</f>
        <v/>
      </c>
      <c r="C79" s="124">
        <f>IF(B79="","",IF($H$32=26,IF(B79=1,$E$24,C78+14),IF($H$32=52,IF(B79=1,$E$24,C78+7),DATE(YEAR($E$24),MONTH($E$24)+(B79-1)*$H$34,IF($H$32=24,IF((1-MOD(B79,2))=1,DAY($E$24)+14,DAY($E$24)),DAY($E$24))))))</f>
        <v/>
      </c>
      <c r="D79" s="26">
        <f>IF(ISERROR(IF((ROUND(J78,1)&gt;0),J78,"")),"",(IF((ROUND(J78,1)&gt;0),J78,"")))</f>
        <v/>
      </c>
      <c r="E79" s="27">
        <f>IF(B79="","",IF(OR(B79=$H$33,$E$29&gt;ROUND((1+$E$28)*J78,2)),ROUND((1+$E$28)*J78,2),$E$29))</f>
        <v/>
      </c>
      <c r="F79" s="125" t="n"/>
      <c r="G79" s="125" t="n"/>
      <c r="H79" s="27">
        <f>IF(B79="","",ROUND($E$28*J78,2))</f>
        <v/>
      </c>
      <c r="I79" s="27">
        <f>IF(B79="","",E79+F79-H79)</f>
        <v/>
      </c>
      <c r="J79" s="26">
        <f>IF(B79="","",J78-I79)</f>
        <v/>
      </c>
    </row>
    <row r="80" ht="18" customHeight="1" s="4">
      <c r="A80" s="5" t="n"/>
      <c r="B80" s="24">
        <f>IF(J79="","",IF(OR(B79&gt;=$H$33,ROUND(J79,2)&lt;=0),"",B79+1))</f>
        <v/>
      </c>
      <c r="C80" s="124">
        <f>IF(B80="","",IF($H$32=26,IF(B80=1,$E$24,C79+14),IF($H$32=52,IF(B80=1,$E$24,C79+7),DATE(YEAR($E$24),MONTH($E$24)+(B80-1)*$H$34,IF($H$32=24,IF((1-MOD(B80,2))=1,DAY($E$24)+14,DAY($E$24)),DAY($E$24))))))</f>
        <v/>
      </c>
      <c r="D80" s="26">
        <f>IF(ISERROR(IF((ROUND(J79,1)&gt;0),J79,"")),"",(IF((ROUND(J79,1)&gt;0),J79,"")))</f>
        <v/>
      </c>
      <c r="E80" s="27">
        <f>IF(B80="","",IF(OR(B80=$H$33,$E$29&gt;ROUND((1+$E$28)*J79,2)),ROUND((1+$E$28)*J79,2),$E$29))</f>
        <v/>
      </c>
      <c r="F80" s="125" t="n"/>
      <c r="G80" s="125" t="n"/>
      <c r="H80" s="27">
        <f>IF(B80="","",ROUND($E$28*J79,2))</f>
        <v/>
      </c>
      <c r="I80" s="27">
        <f>IF(B80="","",E80+F80-H80)</f>
        <v/>
      </c>
      <c r="J80" s="26">
        <f>IF(B80="","",J79-I80)</f>
        <v/>
      </c>
    </row>
    <row r="81" ht="18" customHeight="1" s="4">
      <c r="A81" s="5" t="n"/>
      <c r="B81" s="24">
        <f>IF(J80="","",IF(OR(B80&gt;=$H$33,ROUND(J80,2)&lt;=0),"",B80+1))</f>
        <v/>
      </c>
      <c r="C81" s="124">
        <f>IF(B81="","",IF($H$32=26,IF(B81=1,$E$24,C80+14),IF($H$32=52,IF(B81=1,$E$24,C80+7),DATE(YEAR($E$24),MONTH($E$24)+(B81-1)*$H$34,IF($H$32=24,IF((1-MOD(B81,2))=1,DAY($E$24)+14,DAY($E$24)),DAY($E$24))))))</f>
        <v/>
      </c>
      <c r="D81" s="26">
        <f>IF(ISERROR(IF((ROUND(J80,1)&gt;0),J80,"")),"",(IF((ROUND(J80,1)&gt;0),J80,"")))</f>
        <v/>
      </c>
      <c r="E81" s="27">
        <f>IF(B81="","",IF(OR(B81=$H$33,$E$29&gt;ROUND((1+$E$28)*J80,2)),ROUND((1+$E$28)*J80,2),$E$29))</f>
        <v/>
      </c>
      <c r="F81" s="125" t="n"/>
      <c r="G81" s="125" t="n"/>
      <c r="H81" s="27">
        <f>IF(B81="","",ROUND($E$28*J80,2))</f>
        <v/>
      </c>
      <c r="I81" s="27">
        <f>IF(B81="","",E81+F81-H81)</f>
        <v/>
      </c>
      <c r="J81" s="26">
        <f>IF(B81="","",J80-I81)</f>
        <v/>
      </c>
    </row>
    <row r="82" ht="18" customHeight="1" s="4">
      <c r="A82" s="5" t="n"/>
      <c r="B82" s="24">
        <f>IF(J81="","",IF(OR(B81&gt;=$H$33,ROUND(J81,2)&lt;=0),"",B81+1))</f>
        <v/>
      </c>
      <c r="C82" s="124">
        <f>IF(B82="","",IF($H$32=26,IF(B82=1,$E$24,C81+14),IF($H$32=52,IF(B82=1,$E$24,C81+7),DATE(YEAR($E$24),MONTH($E$24)+(B82-1)*$H$34,IF($H$32=24,IF((1-MOD(B82,2))=1,DAY($E$24)+14,DAY($E$24)),DAY($E$24))))))</f>
        <v/>
      </c>
      <c r="D82" s="26">
        <f>IF(ISERROR(IF((ROUND(J81,1)&gt;0),J81,"")),"",(IF((ROUND(J81,1)&gt;0),J81,"")))</f>
        <v/>
      </c>
      <c r="E82" s="27">
        <f>IF(B82="","",IF(OR(B82=$H$33,$E$29&gt;ROUND((1+$E$28)*J81,2)),ROUND((1+$E$28)*J81,2),$E$29))</f>
        <v/>
      </c>
      <c r="F82" s="125" t="n"/>
      <c r="G82" s="125" t="n"/>
      <c r="H82" s="27">
        <f>IF(B82="","",ROUND($E$28*J81,2))</f>
        <v/>
      </c>
      <c r="I82" s="27">
        <f>IF(B82="","",E82+F82-H82)</f>
        <v/>
      </c>
      <c r="J82" s="26">
        <f>IF(B82="","",J81-I82)</f>
        <v/>
      </c>
    </row>
    <row r="83" ht="18" customHeight="1" s="4">
      <c r="A83" s="5" t="n"/>
      <c r="B83" s="24">
        <f>IF(J82="","",IF(OR(B82&gt;=$H$33,ROUND(J82,2)&lt;=0),"",B82+1))</f>
        <v/>
      </c>
      <c r="C83" s="124">
        <f>IF(B83="","",IF($H$32=26,IF(B83=1,$E$24,C82+14),IF($H$32=52,IF(B83=1,$E$24,C82+7),DATE(YEAR($E$24),MONTH($E$24)+(B83-1)*$H$34,IF($H$32=24,IF((1-MOD(B83,2))=1,DAY($E$24)+14,DAY($E$24)),DAY($E$24))))))</f>
        <v/>
      </c>
      <c r="D83" s="26">
        <f>IF(ISERROR(IF((ROUND(J82,1)&gt;0),J82,"")),"",(IF((ROUND(J82,1)&gt;0),J82,"")))</f>
        <v/>
      </c>
      <c r="E83" s="27">
        <f>IF(B83="","",IF(OR(B83=$H$33,$E$29&gt;ROUND((1+$E$28)*J82,2)),ROUND((1+$E$28)*J82,2),$E$29))</f>
        <v/>
      </c>
      <c r="F83" s="125" t="n"/>
      <c r="G83" s="125" t="n"/>
      <c r="H83" s="27">
        <f>IF(B83="","",ROUND($E$28*J82,2))</f>
        <v/>
      </c>
      <c r="I83" s="27">
        <f>IF(B83="","",E83+F83-H83)</f>
        <v/>
      </c>
      <c r="J83" s="26">
        <f>IF(B83="","",J82-I83)</f>
        <v/>
      </c>
    </row>
    <row r="84" ht="18" customHeight="1" s="4">
      <c r="A84" s="5" t="n"/>
      <c r="B84" s="24">
        <f>IF(J83="","",IF(OR(B83&gt;=$H$33,ROUND(J83,2)&lt;=0),"",B83+1))</f>
        <v/>
      </c>
      <c r="C84" s="124">
        <f>IF(B84="","",IF($H$32=26,IF(B84=1,$E$24,C83+14),IF($H$32=52,IF(B84=1,$E$24,C83+7),DATE(YEAR($E$24),MONTH($E$24)+(B84-1)*$H$34,IF($H$32=24,IF((1-MOD(B84,2))=1,DAY($E$24)+14,DAY($E$24)),DAY($E$24))))))</f>
        <v/>
      </c>
      <c r="D84" s="26">
        <f>IF(ISERROR(IF((ROUND(J83,1)&gt;0),J83,"")),"",(IF((ROUND(J83,1)&gt;0),J83,"")))</f>
        <v/>
      </c>
      <c r="E84" s="27">
        <f>IF(B84="","",IF(OR(B84=$H$33,$E$29&gt;ROUND((1+$E$28)*J83,2)),ROUND((1+$E$28)*J83,2),$E$29))</f>
        <v/>
      </c>
      <c r="F84" s="125" t="n"/>
      <c r="G84" s="125" t="n"/>
      <c r="H84" s="27">
        <f>IF(B84="","",ROUND($E$28*J83,2))</f>
        <v/>
      </c>
      <c r="I84" s="27">
        <f>IF(B84="","",E84+F84-H84)</f>
        <v/>
      </c>
      <c r="J84" s="26">
        <f>IF(B84="","",J83-I84)</f>
        <v/>
      </c>
    </row>
    <row r="85" ht="18" customHeight="1" s="4">
      <c r="A85" s="5" t="n"/>
      <c r="B85" s="24">
        <f>IF(J84="","",IF(OR(B84&gt;=$H$33,ROUND(J84,2)&lt;=0),"",B84+1))</f>
        <v/>
      </c>
      <c r="C85" s="124">
        <f>IF(B85="","",IF($H$32=26,IF(B85=1,$E$24,C84+14),IF($H$32=52,IF(B85=1,$E$24,C84+7),DATE(YEAR($E$24),MONTH($E$24)+(B85-1)*$H$34,IF($H$32=24,IF((1-MOD(B85,2))=1,DAY($E$24)+14,DAY($E$24)),DAY($E$24))))))</f>
        <v/>
      </c>
      <c r="D85" s="26">
        <f>IF(ISERROR(IF((ROUND(J84,1)&gt;0),J84,"")),"",(IF((ROUND(J84,1)&gt;0),J84,"")))</f>
        <v/>
      </c>
      <c r="E85" s="27">
        <f>IF(B85="","",IF(OR(B85=$H$33,$E$29&gt;ROUND((1+$E$28)*J84,2)),ROUND((1+$E$28)*J84,2),$E$29))</f>
        <v/>
      </c>
      <c r="F85" s="125" t="n"/>
      <c r="G85" s="125" t="n"/>
      <c r="H85" s="27">
        <f>IF(B85="","",ROUND($E$28*J84,2))</f>
        <v/>
      </c>
      <c r="I85" s="27">
        <f>IF(B85="","",E85+F85-H85)</f>
        <v/>
      </c>
      <c r="J85" s="26">
        <f>IF(B85="","",J84-I85)</f>
        <v/>
      </c>
    </row>
    <row r="86" ht="18" customHeight="1" s="4">
      <c r="A86" s="5" t="n"/>
      <c r="B86" s="24">
        <f>IF(J85="","",IF(OR(B85&gt;=$H$33,ROUND(J85,2)&lt;=0),"",B85+1))</f>
        <v/>
      </c>
      <c r="C86" s="124">
        <f>IF(B86="","",IF($H$32=26,IF(B86=1,$E$24,C85+14),IF($H$32=52,IF(B86=1,$E$24,C85+7),DATE(YEAR($E$24),MONTH($E$24)+(B86-1)*$H$34,IF($H$32=24,IF((1-MOD(B86,2))=1,DAY($E$24)+14,DAY($E$24)),DAY($E$24))))))</f>
        <v/>
      </c>
      <c r="D86" s="26">
        <f>IF(ISERROR(IF((ROUND(J85,1)&gt;0),J85,"")),"",(IF((ROUND(J85,1)&gt;0),J85,"")))</f>
        <v/>
      </c>
      <c r="E86" s="27">
        <f>IF(B86="","",IF(OR(B86=$H$33,$E$29&gt;ROUND((1+$E$28)*J85,2)),ROUND((1+$E$28)*J85,2),$E$29))</f>
        <v/>
      </c>
      <c r="F86" s="125" t="n"/>
      <c r="G86" s="125" t="n"/>
      <c r="H86" s="27">
        <f>IF(B86="","",ROUND($E$28*J85,2))</f>
        <v/>
      </c>
      <c r="I86" s="27">
        <f>IF(B86="","",E86+F86-H86)</f>
        <v/>
      </c>
      <c r="J86" s="26">
        <f>IF(B86="","",J85-I86)</f>
        <v/>
      </c>
    </row>
    <row r="87" ht="18" customHeight="1" s="4">
      <c r="A87" s="5" t="n"/>
      <c r="B87" s="24">
        <f>IF(J86="","",IF(OR(B86&gt;=$H$33,ROUND(J86,2)&lt;=0),"",B86+1))</f>
        <v/>
      </c>
      <c r="C87" s="124">
        <f>IF(B87="","",IF($H$32=26,IF(B87=1,$E$24,C86+14),IF($H$32=52,IF(B87=1,$E$24,C86+7),DATE(YEAR($E$24),MONTH($E$24)+(B87-1)*$H$34,IF($H$32=24,IF((1-MOD(B87,2))=1,DAY($E$24)+14,DAY($E$24)),DAY($E$24))))))</f>
        <v/>
      </c>
      <c r="D87" s="26">
        <f>IF(ISERROR(IF((ROUND(J86,1)&gt;0),J86,"")),"",(IF((ROUND(J86,1)&gt;0),J86,"")))</f>
        <v/>
      </c>
      <c r="E87" s="27">
        <f>IF(B87="","",IF(OR(B87=$H$33,$E$29&gt;ROUND((1+$E$28)*J86,2)),ROUND((1+$E$28)*J86,2),$E$29))</f>
        <v/>
      </c>
      <c r="F87" s="125" t="n"/>
      <c r="G87" s="125" t="n"/>
      <c r="H87" s="27">
        <f>IF(B87="","",ROUND($E$28*J86,2))</f>
        <v/>
      </c>
      <c r="I87" s="27">
        <f>IF(B87="","",E87+F87-H87)</f>
        <v/>
      </c>
      <c r="J87" s="26">
        <f>IF(B87="","",J86-I87)</f>
        <v/>
      </c>
    </row>
    <row r="88" ht="14.5" customHeight="1" s="4"/>
    <row r="89" ht="50" customHeight="1" s="4">
      <c r="A89" s="126" t="inlineStr">
        <is>
          <t>SMARTSHEETで作成するには、ここをクリックしてください</t>
        </is>
      </c>
      <c r="B89" s="126" t="inlineStr">
        <is>
          <t>SMARTSHEETで作成するには、ここをクリックしてください</t>
        </is>
      </c>
      <c r="N89" t="inlineStr">
        <is>
          <t>`</t>
        </is>
      </c>
    </row>
    <row r="90" ht="14.5" customHeight="1" s="4"/>
    <row r="91" ht="14.5" customHeight="1" s="4"/>
    <row r="92" ht="14.5" customHeight="1" s="4"/>
    <row r="93" ht="14.5" customHeight="1" s="4"/>
    <row r="94" ht="14.5" customHeight="1" s="4"/>
    <row r="95" ht="14.5" customHeight="1" s="4"/>
    <row r="96" ht="14.5" customHeight="1" s="4"/>
    <row r="97" ht="14.5" customHeight="1" s="4"/>
    <row r="98" ht="14.5" customHeight="1" s="4"/>
    <row r="99" ht="14.5" customHeight="1" s="4"/>
    <row r="100" ht="14.5" customHeight="1" s="4"/>
    <row r="101" ht="14.5" customHeight="1" s="4"/>
    <row r="102" ht="14.5" customHeight="1" s="4"/>
    <row r="103" ht="14.5" customHeight="1" s="4"/>
    <row r="104" ht="14.5" customHeight="1" s="4"/>
    <row r="105" ht="14.5" customHeight="1" s="4"/>
    <row r="106" ht="14.5" customHeight="1" s="4"/>
    <row r="107" ht="14.5" customHeight="1" s="4"/>
    <row r="108" ht="14.5" customHeight="1" s="4"/>
    <row r="109" ht="14.5" customHeight="1" s="4"/>
    <row r="110" ht="14.5" customHeight="1" s="4"/>
    <row r="111" ht="14.5" customHeight="1" s="4"/>
    <row r="112" ht="14.5" customHeight="1" s="4"/>
    <row r="113" ht="14.5" customHeight="1" s="4"/>
    <row r="114" ht="14.5" customHeight="1" s="4"/>
    <row r="115" ht="14.5" customHeight="1" s="4"/>
    <row r="116" ht="14.5" customHeight="1" s="4"/>
    <row r="117" ht="14.5" customHeight="1" s="4"/>
    <row r="118" ht="14.5" customHeight="1" s="4"/>
    <row r="119" ht="14.5" customHeight="1" s="4"/>
    <row r="120" ht="14.5" customHeight="1" s="4"/>
    <row r="121" ht="14.5" customHeight="1" s="4"/>
    <row r="122" ht="14.5" customHeight="1" s="4"/>
    <row r="123" ht="14.5" customHeight="1" s="4"/>
    <row r="124" ht="14.5" customHeight="1" s="4"/>
    <row r="125" ht="14.5" customHeight="1" s="4"/>
    <row r="126" ht="14.5" customHeight="1" s="4"/>
    <row r="127" ht="14.5" customHeight="1" s="4"/>
    <row r="128" ht="14.5" customHeight="1" s="4"/>
    <row r="129" ht="14.5" customHeight="1" s="4"/>
    <row r="130" ht="14.5" customHeight="1" s="4"/>
    <row r="131" ht="14.5" customHeight="1" s="4"/>
    <row r="132" ht="14.5" customHeight="1" s="4"/>
    <row r="133" ht="14.5" customHeight="1" s="4"/>
    <row r="134" ht="14.5" customHeight="1" s="4"/>
    <row r="135" ht="14.5" customHeight="1" s="4"/>
    <row r="136" ht="14.5" customHeight="1" s="4"/>
    <row r="137" ht="14.5" customHeight="1" s="4"/>
    <row r="138" ht="14.5" customHeight="1" s="4"/>
    <row r="139" ht="14.5" customHeight="1" s="4"/>
    <row r="140" ht="14.5" customHeight="1" s="4"/>
    <row r="141" ht="14.5" customHeight="1" s="4"/>
    <row r="142" ht="14.5" customHeight="1" s="4"/>
    <row r="143" ht="14.5" customHeight="1" s="4"/>
    <row r="144" ht="14.5" customHeight="1" s="4"/>
    <row r="145" ht="14.5" customHeight="1" s="4"/>
    <row r="146" ht="14.5" customHeight="1" s="4"/>
    <row r="147" ht="14.5" customHeight="1" s="4"/>
    <row r="148" ht="14.5" customHeight="1" s="4"/>
    <row r="149" ht="14.5" customHeight="1" s="4"/>
    <row r="150" ht="14.5" customHeight="1" s="4"/>
    <row r="151" ht="14.5" customHeight="1" s="4"/>
    <row r="152" ht="14.5" customHeight="1" s="4"/>
    <row r="153" ht="14.5" customHeight="1" s="4"/>
    <row r="154" ht="14.5" customHeight="1" s="4"/>
    <row r="155" ht="14.5" customHeight="1" s="4"/>
    <row r="156" ht="14.5" customHeight="1" s="4"/>
    <row r="157" ht="14.5" customHeight="1" s="4"/>
    <row r="158" ht="14.5" customHeight="1" s="4"/>
    <row r="159" ht="14.5" customHeight="1" s="4"/>
    <row r="160" ht="14.5" customHeight="1" s="4"/>
    <row r="161" ht="14.5" customHeight="1" s="4"/>
    <row r="162" ht="14.5" customHeight="1" s="4"/>
    <row r="163" ht="14.5" customHeight="1" s="4"/>
    <row r="164" ht="14.5" customHeight="1" s="4"/>
    <row r="165" ht="14.5" customHeight="1" s="4"/>
    <row r="166" ht="14.5" customHeight="1" s="4"/>
    <row r="167" ht="14.5" customHeight="1" s="4"/>
    <row r="168" ht="14.5" customHeight="1" s="4"/>
    <row r="169" ht="14.5" customHeight="1" s="4"/>
    <row r="170" ht="14.5" customHeight="1" s="4"/>
    <row r="171" ht="14.5" customHeight="1" s="4"/>
    <row r="172" ht="14.5" customHeight="1" s="4"/>
    <row r="173" ht="14.5" customHeight="1" s="4"/>
    <row r="174" ht="14.5" customHeight="1" s="4"/>
    <row r="175" ht="14.5" customHeight="1" s="4"/>
    <row r="176" ht="14.5" customHeight="1" s="4"/>
    <row r="177" ht="14.5" customHeight="1" s="4"/>
    <row r="178" ht="14.5" customHeight="1" s="4"/>
    <row r="179" ht="14.5" customHeight="1" s="4"/>
    <row r="180" ht="14.5" customHeight="1" s="4"/>
    <row r="181" ht="14.5" customHeight="1" s="4"/>
    <row r="182" ht="14.5" customHeight="1" s="4"/>
    <row r="183" ht="14.5" customHeight="1" s="4"/>
    <row r="184" ht="14.5" customHeight="1" s="4"/>
    <row r="185" ht="14.5" customHeight="1" s="4"/>
    <row r="186" ht="14.5" customHeight="1" s="4"/>
    <row r="187" ht="14.5" customHeight="1" s="4"/>
    <row r="188" ht="14.5" customHeight="1" s="4"/>
    <row r="189" ht="14.5" customHeight="1" s="4"/>
    <row r="190" ht="14.5" customHeight="1" s="4"/>
    <row r="191" ht="14.5" customHeight="1" s="4"/>
    <row r="192" ht="14.5" customHeight="1" s="4"/>
    <row r="193" ht="14.5" customHeight="1" s="4"/>
    <row r="194" ht="14.5" customHeight="1" s="4"/>
    <row r="195" ht="14.5" customHeight="1" s="4"/>
    <row r="196" ht="14.5" customHeight="1" s="4"/>
    <row r="197" ht="14.5" customHeight="1" s="4"/>
    <row r="198" ht="14.5" customHeight="1" s="4"/>
    <row r="199" ht="14.5" customHeight="1" s="4"/>
    <row r="200" ht="14.5" customHeight="1" s="4"/>
    <row r="201" ht="14.5" customHeight="1" s="4"/>
    <row r="202" ht="14.5" customHeight="1" s="4"/>
    <row r="203" ht="14.5" customHeight="1" s="4"/>
    <row r="204" ht="14.5" customHeight="1" s="4"/>
    <row r="205" ht="14.5" customHeight="1" s="4"/>
    <row r="206" ht="14.5" customHeight="1" s="4"/>
    <row r="207" ht="14.5" customHeight="1" s="4"/>
    <row r="208" ht="14.5" customHeight="1" s="4"/>
    <row r="209" ht="14.5" customHeight="1" s="4"/>
    <row r="210" ht="14.5" customHeight="1" s="4"/>
    <row r="211" ht="14.5" customHeight="1" s="4"/>
    <row r="212" ht="14.5" customHeight="1" s="4"/>
    <row r="213" ht="14.5" customHeight="1" s="4"/>
    <row r="214" ht="14.5" customHeight="1" s="4"/>
    <row r="215" ht="14.5" customHeight="1" s="4"/>
    <row r="216" ht="14.5" customHeight="1" s="4"/>
    <row r="217" ht="14.5" customHeight="1" s="4"/>
    <row r="218" ht="14.5" customHeight="1" s="4"/>
    <row r="219" ht="14.5" customHeight="1" s="4"/>
    <row r="220" ht="14.5" customHeight="1" s="4"/>
    <row r="221" ht="14.5" customHeight="1" s="4"/>
    <row r="222" ht="14.5" customHeight="1" s="4"/>
    <row r="223" ht="14.5" customHeight="1" s="4"/>
    <row r="224" ht="14.5" customHeight="1" s="4"/>
    <row r="225" ht="14.5" customHeight="1" s="4"/>
    <row r="226" ht="14.5" customHeight="1" s="4"/>
    <row r="227" ht="14.5" customHeight="1" s="4"/>
    <row r="228" ht="14.5" customHeight="1" s="4"/>
    <row r="229" ht="14.5" customHeight="1" s="4"/>
    <row r="230" ht="14.5" customHeight="1" s="4"/>
    <row r="231" ht="14.5" customHeight="1" s="4"/>
    <row r="232" ht="14.5" customHeight="1" s="4"/>
    <row r="233" ht="14.5" customHeight="1" s="4"/>
    <row r="234" ht="14.5" customHeight="1" s="4"/>
    <row r="235" ht="14.5" customHeight="1" s="4"/>
    <row r="236" ht="14.5" customHeight="1" s="4"/>
    <row r="237" ht="14.5" customHeight="1" s="4"/>
    <row r="238" ht="14.5" customHeight="1" s="4"/>
    <row r="239" ht="14.5" customHeight="1" s="4"/>
    <row r="240" ht="14.5" customHeight="1" s="4"/>
    <row r="241" ht="14.5" customHeight="1" s="4"/>
    <row r="242" ht="14.5" customHeight="1" s="4"/>
    <row r="243" ht="14.5" customHeight="1" s="4"/>
    <row r="244" ht="14.5" customHeight="1" s="4"/>
    <row r="245" ht="14.5" customHeight="1" s="4"/>
    <row r="246" ht="14.5" customHeight="1" s="4"/>
    <row r="247" ht="14.5" customHeight="1" s="4"/>
    <row r="248" ht="14.5" customHeight="1" s="4"/>
    <row r="249" ht="14.5" customHeight="1" s="4"/>
    <row r="250" ht="14.5" customHeight="1" s="4"/>
    <row r="251" ht="14.5" customHeight="1" s="4"/>
    <row r="252" ht="14.5" customHeight="1" s="4"/>
    <row r="253" ht="14.5" customHeight="1" s="4"/>
    <row r="254" ht="14.5" customHeight="1" s="4"/>
    <row r="255" ht="14.5" customHeight="1" s="4"/>
    <row r="256" ht="14.5" customHeight="1" s="4"/>
    <row r="257" ht="14.5" customHeight="1" s="4"/>
    <row r="258" ht="14.5" customHeight="1" s="4"/>
    <row r="259" ht="14.5" customHeight="1" s="4"/>
    <row r="260" ht="14.5" customHeight="1" s="4"/>
    <row r="261" ht="14.5" customHeight="1" s="4"/>
    <row r="262" ht="14.5" customHeight="1" s="4"/>
    <row r="263" ht="14.5" customHeight="1" s="4"/>
    <row r="264" ht="14.5" customHeight="1" s="4"/>
    <row r="265" ht="14.5" customHeight="1" s="4"/>
    <row r="266" ht="14.5" customHeight="1" s="4"/>
    <row r="267" ht="14.5" customHeight="1" s="4"/>
    <row r="268" ht="14.5" customHeight="1" s="4"/>
    <row r="269" ht="14.5" customHeight="1" s="4"/>
    <row r="270" ht="14.5" customHeight="1" s="4"/>
    <row r="271" ht="14.5" customHeight="1" s="4"/>
    <row r="272" ht="14.5" customHeight="1" s="4"/>
    <row r="273" ht="14.5" customHeight="1" s="4"/>
    <row r="274" ht="14.5" customHeight="1" s="4"/>
    <row r="275" ht="14.5" customHeight="1" s="4"/>
    <row r="276" ht="14.5" customHeight="1" s="4"/>
    <row r="277" ht="14.5" customHeight="1" s="4"/>
    <row r="278" ht="14.5" customHeight="1" s="4"/>
    <row r="279" ht="14.5" customHeight="1" s="4"/>
    <row r="280" ht="14.5" customHeight="1" s="4"/>
    <row r="281" ht="14.5" customHeight="1" s="4"/>
    <row r="282" ht="14.5" customHeight="1" s="4"/>
    <row r="283" ht="14.5" customHeight="1" s="4"/>
    <row r="284" ht="14.5" customHeight="1" s="4"/>
    <row r="285" ht="14.5" customHeight="1" s="4"/>
    <row r="286" ht="14.5" customHeight="1" s="4"/>
    <row r="287" ht="14.5" customHeight="1" s="4"/>
    <row r="288" ht="14.5" customHeight="1" s="4"/>
    <row r="289" ht="14.5" customHeight="1" s="4"/>
    <row r="290" ht="14.5" customHeight="1" s="4"/>
    <row r="291" ht="14.5" customHeight="1" s="4"/>
    <row r="292" ht="14.5" customHeight="1" s="4"/>
    <row r="293" ht="14.5" customHeight="1" s="4"/>
    <row r="294" ht="14.5" customHeight="1" s="4"/>
    <row r="295" ht="14.5" customHeight="1" s="4"/>
    <row r="296" ht="14.5" customHeight="1" s="4"/>
    <row r="297" ht="14.5" customHeight="1" s="4"/>
    <row r="298" ht="14.5" customHeight="1" s="4"/>
    <row r="299" ht="14.5" customHeight="1" s="4"/>
    <row r="300" ht="14.5" customHeight="1" s="4"/>
    <row r="301" ht="14.5" customHeight="1" s="4"/>
    <row r="302" ht="14.5" customHeight="1" s="4"/>
    <row r="303" ht="14.5" customHeight="1" s="4"/>
    <row r="304" ht="14.5" customHeight="1" s="4"/>
    <row r="305" ht="14.5" customHeight="1" s="4"/>
    <row r="306" ht="14.5" customHeight="1" s="4"/>
    <row r="307" ht="14.5" customHeight="1" s="4"/>
    <row r="308" ht="14.5" customHeight="1" s="4"/>
    <row r="309" ht="14.5" customHeight="1" s="4"/>
    <row r="310" ht="14.5" customHeight="1" s="4"/>
    <row r="311" ht="14.5" customHeight="1" s="4"/>
    <row r="312" ht="14.5" customHeight="1" s="4"/>
    <row r="313" ht="14.5" customHeight="1" s="4"/>
    <row r="314" ht="14.5" customHeight="1" s="4"/>
    <row r="315" ht="14.5" customHeight="1" s="4"/>
    <row r="316" ht="14.5" customHeight="1" s="4"/>
    <row r="317" ht="14.5" customHeight="1" s="4"/>
    <row r="318" ht="14.5" customHeight="1" s="4"/>
    <row r="319" ht="14.5" customHeight="1" s="4"/>
    <row r="320" ht="14.5" customHeight="1" s="4"/>
    <row r="321" ht="14.5" customHeight="1" s="4"/>
    <row r="322" ht="14.5" customHeight="1" s="4"/>
    <row r="323" ht="14.5" customHeight="1" s="4"/>
    <row r="324" ht="14.5" customHeight="1" s="4"/>
    <row r="325" ht="14.5" customHeight="1" s="4"/>
    <row r="326" ht="14.5" customHeight="1" s="4"/>
    <row r="327" ht="14.5" customHeight="1" s="4"/>
    <row r="328" ht="14.5" customHeight="1" s="4"/>
    <row r="329" ht="14.5" customHeight="1" s="4"/>
    <row r="330" ht="14.5" customHeight="1" s="4"/>
    <row r="331" ht="14.5" customHeight="1" s="4"/>
    <row r="332" ht="14.5" customHeight="1" s="4"/>
    <row r="333" ht="14.5" customHeight="1" s="4"/>
    <row r="334" ht="14.5" customHeight="1" s="4"/>
    <row r="335" ht="14.5" customHeight="1" s="4"/>
    <row r="336" ht="14.5" customHeight="1" s="4"/>
    <row r="337" ht="14.5" customHeight="1" s="4"/>
    <row r="338" ht="14.5" customHeight="1" s="4"/>
    <row r="339" ht="14.5" customHeight="1" s="4"/>
    <row r="340" ht="14.5" customHeight="1" s="4"/>
    <row r="341" ht="14.5" customHeight="1" s="4"/>
    <row r="342" ht="14.5" customHeight="1" s="4"/>
    <row r="343" ht="14.5" customHeight="1" s="4"/>
    <row r="344" ht="14.5" customHeight="1" s="4"/>
    <row r="345" ht="14.5" customHeight="1" s="4"/>
    <row r="346" ht="14.5" customHeight="1" s="4"/>
    <row r="347" ht="14.5" customHeight="1" s="4"/>
    <row r="348" ht="14.5" customHeight="1" s="4"/>
    <row r="349" ht="14.5" customHeight="1" s="4"/>
    <row r="350" ht="14.5" customHeight="1" s="4"/>
    <row r="351" ht="14.5" customHeight="1" s="4"/>
    <row r="352" ht="14.5" customHeight="1" s="4"/>
    <row r="353" ht="14.5" customHeight="1" s="4"/>
    <row r="354" ht="14.5" customHeight="1" s="4"/>
    <row r="355" ht="14.5" customHeight="1" s="4"/>
    <row r="356" ht="14.5" customHeight="1" s="4"/>
    <row r="357" ht="14.5" customHeight="1" s="4"/>
    <row r="358" ht="14.5" customHeight="1" s="4"/>
    <row r="359" ht="14.5" customHeight="1" s="4"/>
    <row r="360" ht="14.5" customHeight="1" s="4"/>
    <row r="361" ht="14.5" customHeight="1" s="4"/>
    <row r="362" ht="14.5" customHeight="1" s="4"/>
    <row r="363" ht="14.5" customHeight="1" s="4"/>
    <row r="364" ht="14.5" customHeight="1" s="4"/>
    <row r="365" ht="14.5" customHeight="1" s="4"/>
    <row r="366" ht="14.5" customHeight="1" s="4"/>
    <row r="367" ht="14.5" customHeight="1" s="4"/>
    <row r="368" ht="14.5" customHeight="1" s="4"/>
    <row r="369" ht="14.5" customHeight="1" s="4"/>
    <row r="370" ht="14.5" customHeight="1" s="4"/>
    <row r="371" ht="14.5" customHeight="1" s="4"/>
    <row r="372" ht="14.5" customHeight="1" s="4"/>
    <row r="373" ht="14.5" customHeight="1" s="4"/>
    <row r="374" ht="14.5" customHeight="1" s="4"/>
    <row r="375" ht="14.5" customHeight="1" s="4"/>
    <row r="376" ht="14.5" customHeight="1" s="4"/>
    <row r="377" ht="14.5" customHeight="1" s="4"/>
    <row r="378" ht="14.5" customHeight="1" s="4"/>
    <row r="379" ht="14.5" customHeight="1" s="4"/>
    <row r="380" ht="14.5" customHeight="1" s="4"/>
    <row r="381" ht="14.5" customHeight="1" s="4"/>
    <row r="382" ht="14.5" customHeight="1" s="4"/>
    <row r="383" ht="14.5" customHeight="1" s="4"/>
    <row r="384" ht="14.5" customHeight="1" s="4"/>
    <row r="385" ht="14.5" customHeight="1" s="4"/>
    <row r="386" ht="14.5" customHeight="1" s="4"/>
    <row r="387" ht="14.5" customHeight="1" s="4"/>
    <row r="388" ht="14.5" customHeight="1" s="4"/>
    <row r="389" ht="14.5" customHeight="1" s="4"/>
    <row r="390" ht="14.5" customHeight="1" s="4"/>
    <row r="391" ht="14.5" customHeight="1" s="4"/>
    <row r="392" ht="14.5" customHeight="1" s="4"/>
    <row r="393" ht="14.5" customHeight="1" s="4"/>
    <row r="394" ht="14.5" customHeight="1" s="4"/>
    <row r="395" ht="14.5" customHeight="1" s="4"/>
    <row r="396" ht="14.5" customHeight="1" s="4"/>
    <row r="397" ht="14.5" customHeight="1" s="4"/>
    <row r="398" ht="14.5" customHeight="1" s="4"/>
    <row r="399" ht="14.5" customHeight="1" s="4"/>
    <row r="400" ht="14.5" customHeight="1" s="4"/>
    <row r="401" ht="14.5" customHeight="1" s="4"/>
    <row r="402" ht="14.5" customHeight="1" s="4"/>
    <row r="403" ht="14.5" customHeight="1" s="4"/>
    <row r="404" ht="14.5" customHeight="1" s="4"/>
    <row r="405" ht="14.5" customHeight="1" s="4"/>
    <row r="406" ht="14.5" customHeight="1" s="4"/>
    <row r="407" ht="14.5" customHeight="1" s="4"/>
    <row r="408" ht="14.5" customHeight="1" s="4"/>
    <row r="409" ht="14.5" customHeight="1" s="4"/>
    <row r="410" ht="14.5" customHeight="1" s="4"/>
    <row r="411" ht="14.5" customHeight="1" s="4"/>
    <row r="412" ht="14.5" customHeight="1" s="4"/>
    <row r="413" ht="14.5" customHeight="1" s="4"/>
    <row r="414" ht="14.5" customHeight="1" s="4"/>
    <row r="415" ht="14.5" customHeight="1" s="4"/>
    <row r="416" ht="14.5" customHeight="1" s="4"/>
    <row r="417" ht="14.5" customHeight="1" s="4"/>
    <row r="418" ht="14.5" customHeight="1" s="4"/>
    <row r="419" ht="14.5" customHeight="1" s="4"/>
    <row r="420" ht="14.5" customHeight="1" s="4"/>
    <row r="421" ht="14.5" customHeight="1" s="4"/>
    <row r="422" ht="14.5" customHeight="1" s="4"/>
    <row r="423" ht="14.5" customHeight="1" s="4"/>
    <row r="424" ht="14.5" customHeight="1" s="4"/>
    <row r="425" ht="14.5" customHeight="1" s="4"/>
    <row r="426" ht="14.5" customHeight="1" s="4"/>
    <row r="427" ht="14.5" customHeight="1" s="4"/>
    <row r="428" ht="14.5" customHeight="1" s="4"/>
    <row r="429" ht="14.5" customHeight="1" s="4"/>
    <row r="430" ht="14.5" customHeight="1" s="4"/>
    <row r="431" ht="14.5" customHeight="1" s="4"/>
    <row r="432" ht="14.5" customHeight="1" s="4"/>
    <row r="433" ht="14.5" customHeight="1" s="4"/>
    <row r="434" ht="14.5" customHeight="1" s="4"/>
    <row r="435" ht="14.5" customHeight="1" s="4"/>
    <row r="436" ht="14.5" customHeight="1" s="4"/>
    <row r="437" ht="14.5" customHeight="1" s="4"/>
    <row r="438" ht="14.5" customHeight="1" s="4"/>
    <row r="439" ht="14.5" customHeight="1" s="4"/>
    <row r="440" ht="14.5" customHeight="1" s="4"/>
    <row r="441" ht="14.5" customHeight="1" s="4"/>
    <row r="442" ht="14.5" customHeight="1" s="4"/>
    <row r="443" ht="14.5" customHeight="1" s="4"/>
    <row r="444" ht="14.5" customHeight="1" s="4"/>
    <row r="445" ht="14.5" customHeight="1" s="4"/>
    <row r="446" ht="14.5" customHeight="1" s="4"/>
    <row r="447" ht="14.5" customHeight="1" s="4"/>
    <row r="448" ht="14.5" customHeight="1" s="4"/>
    <row r="449" ht="14.5" customHeight="1" s="4"/>
    <row r="450" ht="14.5" customHeight="1" s="4"/>
    <row r="451" ht="14.5" customHeight="1" s="4"/>
    <row r="452" ht="14.5" customHeight="1" s="4"/>
    <row r="453" ht="14.5" customHeight="1" s="4"/>
    <row r="454" ht="14.5" customHeight="1" s="4"/>
    <row r="455" ht="14.5" customHeight="1" s="4"/>
    <row r="456" ht="14.5" customHeight="1" s="4"/>
    <row r="457" ht="14.5" customHeight="1" s="4"/>
    <row r="458" ht="14.5" customHeight="1" s="4"/>
    <row r="459" ht="14.5" customHeight="1" s="4"/>
    <row r="460" ht="14.5" customHeight="1" s="4"/>
    <row r="461" ht="14.5" customHeight="1" s="4"/>
    <row r="462" ht="14.5" customHeight="1" s="4"/>
    <row r="463" ht="14.5" customHeight="1" s="4"/>
    <row r="464" ht="14.5" customHeight="1" s="4"/>
    <row r="465" ht="14.5" customHeight="1" s="4"/>
    <row r="466" ht="14.5" customHeight="1" s="4"/>
    <row r="467" ht="14.5" customHeight="1" s="4"/>
    <row r="468" ht="14.5" customHeight="1" s="4"/>
    <row r="469" ht="14.5" customHeight="1" s="4"/>
    <row r="470" ht="14.5" customHeight="1" s="4"/>
    <row r="471" ht="14.5" customHeight="1" s="4"/>
    <row r="472" ht="14.5" customHeight="1" s="4"/>
    <row r="473" ht="14.5" customHeight="1" s="4"/>
    <row r="474" ht="14.5" customHeight="1" s="4"/>
    <row r="475" ht="14.5" customHeight="1" s="4"/>
    <row r="476" ht="14.5" customHeight="1" s="4"/>
    <row r="477" ht="14.5" customHeight="1" s="4"/>
    <row r="478" ht="14.5" customHeight="1" s="4"/>
    <row r="479" ht="14.5" customHeight="1" s="4"/>
    <row r="480" ht="14.5" customHeight="1" s="4"/>
    <row r="481" ht="14.5" customHeight="1" s="4"/>
    <row r="482" ht="14.5" customHeight="1" s="4"/>
    <row r="483" ht="14.5" customHeight="1" s="4"/>
    <row r="484" ht="14.5" customHeight="1" s="4"/>
    <row r="485" ht="14.5" customHeight="1" s="4"/>
    <row r="486" ht="14.5" customHeight="1" s="4"/>
    <row r="487" ht="14.5" customHeight="1" s="4"/>
    <row r="488" ht="14.5" customHeight="1" s="4"/>
    <row r="489" ht="14.5" customHeight="1" s="4"/>
    <row r="490" ht="14.5" customHeight="1" s="4"/>
    <row r="491" ht="14.5" customHeight="1" s="4"/>
    <row r="492" ht="14.5" customHeight="1" s="4"/>
    <row r="493" ht="14.5" customHeight="1" s="4"/>
    <row r="494" ht="14.5" customHeight="1" s="4"/>
    <row r="495" ht="14.5" customHeight="1" s="4"/>
    <row r="496" ht="14.5" customHeight="1" s="4"/>
    <row r="497" ht="14.5" customHeight="1" s="4"/>
    <row r="498" ht="14.5" customHeight="1" s="4"/>
    <row r="499" ht="14.5" customHeight="1" s="4"/>
    <row r="500" ht="14.5" customHeight="1" s="4"/>
    <row r="501" ht="14.5" customHeight="1" s="4"/>
    <row r="502" ht="14.5" customHeight="1" s="4"/>
    <row r="503" ht="14.5" customHeight="1" s="4"/>
    <row r="504" ht="14.5" customHeight="1" s="4"/>
    <row r="505" ht="14.5" customHeight="1" s="4"/>
    <row r="506" ht="14.5" customHeight="1" s="4"/>
    <row r="507" ht="14.5" customHeight="1" s="4"/>
    <row r="508" ht="14.5" customHeight="1" s="4"/>
    <row r="509" ht="14.5" customHeight="1" s="4"/>
    <row r="510" ht="14.5" customHeight="1" s="4"/>
    <row r="511" ht="14.5" customHeight="1" s="4"/>
    <row r="512" ht="14.5" customHeight="1" s="4"/>
    <row r="513" ht="14.5" customHeight="1" s="4"/>
    <row r="514" ht="14.5" customHeight="1" s="4"/>
    <row r="515" ht="14.5" customHeight="1" s="4"/>
    <row r="516" ht="14.5" customHeight="1" s="4"/>
    <row r="517" ht="14.5" customHeight="1" s="4"/>
    <row r="518" ht="14.5" customHeight="1" s="4"/>
    <row r="519" ht="14.5" customHeight="1" s="4"/>
    <row r="520" ht="14.5" customHeight="1" s="4"/>
    <row r="521" ht="14.5" customHeight="1" s="4"/>
    <row r="522" ht="14.5" customHeight="1" s="4"/>
    <row r="523" ht="14.5" customHeight="1" s="4"/>
    <row r="524" ht="14.5" customHeight="1" s="4"/>
    <row r="525" ht="14.5" customHeight="1" s="4"/>
    <row r="526" ht="14.5" customHeight="1" s="4"/>
    <row r="527" ht="14.5" customHeight="1" s="4"/>
    <row r="528" ht="14.5" customHeight="1" s="4"/>
    <row r="529" ht="14.5" customHeight="1" s="4"/>
    <row r="530" ht="14.5" customHeight="1" s="4"/>
    <row r="531" ht="14.5" customHeight="1" s="4"/>
    <row r="532" ht="14.5" customHeight="1" s="4"/>
    <row r="533" ht="14.5" customHeight="1" s="4"/>
    <row r="534" ht="14.5" customHeight="1" s="4"/>
    <row r="535" ht="14.5" customHeight="1" s="4"/>
    <row r="536" ht="14.5" customHeight="1" s="4"/>
    <row r="537" ht="14.5" customHeight="1" s="4"/>
    <row r="538" ht="14.5" customHeight="1" s="4"/>
    <row r="539" ht="14.5" customHeight="1" s="4"/>
    <row r="540" ht="14.5" customHeight="1" s="4"/>
    <row r="541" ht="14.5" customHeight="1" s="4"/>
    <row r="542" ht="14.5" customHeight="1" s="4"/>
    <row r="543" ht="14.5" customHeight="1" s="4"/>
    <row r="544" ht="14.5" customHeight="1" s="4"/>
    <row r="545" ht="14.5" customHeight="1" s="4"/>
    <row r="546" ht="14.5" customHeight="1" s="4"/>
    <row r="547" ht="14.5" customHeight="1" s="4"/>
    <row r="548" ht="14.5" customHeight="1" s="4"/>
    <row r="549" ht="14.5" customHeight="1" s="4"/>
    <row r="550" ht="14.5" customHeight="1" s="4"/>
    <row r="551" ht="14.5" customHeight="1" s="4"/>
    <row r="552" ht="14.5" customHeight="1" s="4"/>
    <row r="553" ht="14.5" customHeight="1" s="4"/>
    <row r="554" ht="14.5" customHeight="1" s="4"/>
    <row r="555" ht="14.5" customHeight="1" s="4"/>
    <row r="556" ht="14.5" customHeight="1" s="4"/>
    <row r="557" ht="14.5" customHeight="1" s="4"/>
    <row r="558" ht="14.5" customHeight="1" s="4"/>
    <row r="559" ht="14.5" customHeight="1" s="4"/>
    <row r="560" ht="14.5" customHeight="1" s="4"/>
    <row r="561" ht="14.5" customHeight="1" s="4"/>
    <row r="562" ht="14.5" customHeight="1" s="4"/>
    <row r="563" ht="14.5" customHeight="1" s="4"/>
    <row r="564" ht="14.5" customHeight="1" s="4"/>
    <row r="565" ht="14.5" customHeight="1" s="4"/>
    <row r="566" ht="14.5" customHeight="1" s="4"/>
    <row r="567" ht="14.5" customHeight="1" s="4"/>
    <row r="568" ht="14.5" customHeight="1" s="4"/>
    <row r="569" ht="14.5" customHeight="1" s="4"/>
    <row r="570" ht="14.5" customHeight="1" s="4"/>
    <row r="571" ht="14.5" customHeight="1" s="4"/>
    <row r="572" ht="14.5" customHeight="1" s="4"/>
    <row r="573" ht="14.5" customHeight="1" s="4"/>
    <row r="574" ht="14.5" customHeight="1" s="4"/>
    <row r="575" ht="14.5" customHeight="1" s="4"/>
    <row r="576" ht="14.5" customHeight="1" s="4"/>
    <row r="577" ht="14.5" customHeight="1" s="4"/>
    <row r="578" ht="14.5" customHeight="1" s="4"/>
    <row r="579" ht="14.5" customHeight="1" s="4"/>
    <row r="580" ht="14.5" customHeight="1" s="4"/>
    <row r="581" ht="14.5" customHeight="1" s="4"/>
    <row r="582" ht="14.5" customHeight="1" s="4"/>
    <row r="583" ht="14.5" customHeight="1" s="4"/>
    <row r="584" ht="14.5" customHeight="1" s="4"/>
    <row r="585" ht="14.5" customHeight="1" s="4"/>
    <row r="586" ht="14.5" customHeight="1" s="4"/>
    <row r="587" ht="14.5" customHeight="1" s="4"/>
    <row r="588" ht="14.5" customHeight="1" s="4"/>
    <row r="589" ht="14.5" customHeight="1" s="4"/>
    <row r="590" ht="14.5" customHeight="1" s="4"/>
    <row r="591" ht="14.5" customHeight="1" s="4"/>
    <row r="592" ht="14.5" customHeight="1" s="4"/>
    <row r="593" ht="14.5" customHeight="1" s="4"/>
    <row r="594" ht="14.5" customHeight="1" s="4"/>
    <row r="595" ht="14.5" customHeight="1" s="4"/>
    <row r="596" ht="14.5" customHeight="1" s="4"/>
    <row r="597" ht="14.5" customHeight="1" s="4"/>
    <row r="598" ht="14.5" customHeight="1" s="4"/>
    <row r="599" ht="14.5" customHeight="1" s="4"/>
    <row r="600" ht="14.5" customHeight="1" s="4"/>
    <row r="601" ht="14.5" customHeight="1" s="4"/>
    <row r="602" ht="14.5" customHeight="1" s="4"/>
    <row r="603" ht="14.5" customHeight="1" s="4"/>
    <row r="604" ht="14.5" customHeight="1" s="4"/>
    <row r="605" ht="14.5" customHeight="1" s="4"/>
    <row r="606" ht="14.5" customHeight="1" s="4"/>
    <row r="607" ht="14.5" customHeight="1" s="4"/>
    <row r="608" ht="14.5" customHeight="1" s="4"/>
    <row r="609" ht="14.5" customHeight="1" s="4"/>
    <row r="610" ht="14.5" customHeight="1" s="4"/>
    <row r="611" ht="14.5" customHeight="1" s="4"/>
    <row r="612" ht="14.5" customHeight="1" s="4"/>
    <row r="613" ht="14.5" customHeight="1" s="4"/>
    <row r="614" ht="14.5" customHeight="1" s="4"/>
    <row r="615" ht="14.5" customHeight="1" s="4"/>
    <row r="616" ht="14.5" customHeight="1" s="4"/>
    <row r="617" ht="14.5" customHeight="1" s="4"/>
    <row r="618" ht="14.5" customHeight="1" s="4"/>
    <row r="619" ht="14.5" customHeight="1" s="4"/>
    <row r="620" ht="14.5" customHeight="1" s="4"/>
    <row r="621" ht="14.5" customHeight="1" s="4"/>
    <row r="622" ht="14.5" customHeight="1" s="4"/>
    <row r="623" ht="14.5" customHeight="1" s="4"/>
    <row r="624" ht="14.5" customHeight="1" s="4"/>
    <row r="625" ht="14.5" customHeight="1" s="4"/>
    <row r="626" ht="14.5" customHeight="1" s="4"/>
    <row r="627" ht="14.5" customHeight="1" s="4"/>
    <row r="628" ht="14.5" customHeight="1" s="4"/>
    <row r="629" ht="14.5" customHeight="1" s="4"/>
    <row r="630" ht="14.5" customHeight="1" s="4"/>
    <row r="631" ht="14.5" customHeight="1" s="4"/>
    <row r="632" ht="14.5" customHeight="1" s="4"/>
    <row r="633" ht="14.5" customHeight="1" s="4"/>
    <row r="634" ht="14.5" customHeight="1" s="4"/>
    <row r="635" ht="14.5" customHeight="1" s="4"/>
    <row r="636" ht="14.5" customHeight="1" s="4"/>
    <row r="637" ht="14.5" customHeight="1" s="4"/>
    <row r="638" ht="14.5" customHeight="1" s="4"/>
    <row r="639" ht="14.5" customHeight="1" s="4"/>
    <row r="640" ht="14.5" customHeight="1" s="4"/>
    <row r="641" ht="14.5" customHeight="1" s="4"/>
    <row r="642" ht="14.5" customHeight="1" s="4"/>
    <row r="643" ht="14.5" customHeight="1" s="4"/>
    <row r="644" ht="14.5" customHeight="1" s="4"/>
    <row r="645" ht="14.5" customHeight="1" s="4"/>
    <row r="646" ht="14.5" customHeight="1" s="4"/>
    <row r="647" ht="14.5" customHeight="1" s="4"/>
    <row r="648" ht="14.5" customHeight="1" s="4"/>
    <row r="649" ht="14.5" customHeight="1" s="4"/>
    <row r="650" ht="14.5" customHeight="1" s="4"/>
    <row r="651" ht="14.5" customHeight="1" s="4"/>
    <row r="652" ht="14.5" customHeight="1" s="4"/>
    <row r="653" ht="14.5" customHeight="1" s="4"/>
    <row r="654" ht="14.5" customHeight="1" s="4"/>
    <row r="655" ht="14.5" customHeight="1" s="4"/>
    <row r="656" ht="14.5" customHeight="1" s="4"/>
    <row r="657" ht="14.5" customHeight="1" s="4"/>
    <row r="658" ht="14.5" customHeight="1" s="4"/>
    <row r="659" ht="14.5" customHeight="1" s="4"/>
    <row r="660" ht="14.5" customHeight="1" s="4"/>
    <row r="661" ht="14.5" customHeight="1" s="4"/>
    <row r="662" ht="14.5" customHeight="1" s="4"/>
    <row r="663" ht="14.5" customHeight="1" s="4"/>
    <row r="664" ht="14.5" customHeight="1" s="4"/>
    <row r="665" ht="14.5" customHeight="1" s="4"/>
    <row r="666" ht="14.5" customHeight="1" s="4"/>
    <row r="667" ht="14.5" customHeight="1" s="4"/>
    <row r="668" ht="14.5" customHeight="1" s="4"/>
    <row r="669" ht="14.5" customHeight="1" s="4"/>
    <row r="670" ht="14.5" customHeight="1" s="4"/>
    <row r="671" ht="14.5" customHeight="1" s="4"/>
    <row r="672" ht="14.5" customHeight="1" s="4"/>
    <row r="673" ht="14.5" customHeight="1" s="4"/>
    <row r="674" ht="14.5" customHeight="1" s="4"/>
    <row r="675" ht="14.5" customHeight="1" s="4"/>
    <row r="676" ht="14.5" customHeight="1" s="4"/>
    <row r="677" ht="14.5" customHeight="1" s="4"/>
    <row r="678" ht="14.5" customHeight="1" s="4"/>
    <row r="679" ht="14.5" customHeight="1" s="4"/>
    <row r="680" ht="14.5" customHeight="1" s="4"/>
    <row r="681" ht="14.5" customHeight="1" s="4"/>
    <row r="682" ht="14.5" customHeight="1" s="4"/>
    <row r="683" ht="14.5" customHeight="1" s="4"/>
    <row r="684" ht="14.5" customHeight="1" s="4"/>
    <row r="685" ht="14.5" customHeight="1" s="4"/>
    <row r="686" ht="14.5" customHeight="1" s="4"/>
    <row r="687" ht="14.5" customHeight="1" s="4"/>
    <row r="688" ht="14.5" customHeight="1" s="4"/>
    <row r="689" ht="14.5" customHeight="1" s="4"/>
    <row r="690" ht="14.5" customHeight="1" s="4"/>
    <row r="691" ht="14.5" customHeight="1" s="4"/>
    <row r="692" ht="14.5" customHeight="1" s="4"/>
    <row r="693" ht="14.5" customHeight="1" s="4"/>
    <row r="694" ht="14.5" customHeight="1" s="4"/>
    <row r="695" ht="14.5" customHeight="1" s="4"/>
    <row r="696" ht="14.5" customHeight="1" s="4"/>
    <row r="697" ht="14.5" customHeight="1" s="4"/>
    <row r="698" ht="14.5" customHeight="1" s="4"/>
    <row r="699" ht="14.5" customHeight="1" s="4"/>
    <row r="700" ht="14.5" customHeight="1" s="4"/>
    <row r="701" ht="14.5" customHeight="1" s="4"/>
    <row r="702" ht="14.5" customHeight="1" s="4"/>
    <row r="703" ht="14.5" customHeight="1" s="4"/>
    <row r="704" ht="14.5" customHeight="1" s="4"/>
    <row r="705" ht="14.5" customHeight="1" s="4"/>
    <row r="706" ht="14.5" customHeight="1" s="4"/>
    <row r="707" ht="14.5" customHeight="1" s="4"/>
    <row r="708" ht="14.5" customHeight="1" s="4"/>
    <row r="709" ht="14.5" customHeight="1" s="4"/>
    <row r="710" ht="14.5" customHeight="1" s="4"/>
    <row r="711" ht="14.5" customHeight="1" s="4"/>
    <row r="712" ht="14.5" customHeight="1" s="4"/>
    <row r="713" ht="14.5" customHeight="1" s="4"/>
    <row r="714" ht="14.5" customHeight="1" s="4"/>
    <row r="715" ht="14.5" customHeight="1" s="4"/>
    <row r="716" ht="14.5" customHeight="1" s="4"/>
    <row r="717" ht="14.5" customHeight="1" s="4"/>
    <row r="718" ht="14.5" customHeight="1" s="4"/>
    <row r="719" ht="14.5" customHeight="1" s="4"/>
    <row r="720" ht="14.5" customHeight="1" s="4"/>
    <row r="721" ht="14.5" customHeight="1" s="4"/>
    <row r="722" ht="14.5" customHeight="1" s="4"/>
    <row r="723" ht="14.5" customHeight="1" s="4"/>
    <row r="724" ht="14.5" customHeight="1" s="4"/>
    <row r="725" ht="14.5" customHeight="1" s="4"/>
    <row r="726" ht="14.5" customHeight="1" s="4"/>
    <row r="727" ht="14.5" customHeight="1" s="4"/>
    <row r="728" ht="14.5" customHeight="1" s="4"/>
    <row r="729" ht="14.5" customHeight="1" s="4"/>
    <row r="730" ht="14.5" customHeight="1" s="4"/>
    <row r="731" ht="14.5" customHeight="1" s="4"/>
    <row r="732" ht="14.5" customHeight="1" s="4"/>
    <row r="733" ht="14.5" customHeight="1" s="4"/>
    <row r="734" ht="14.5" customHeight="1" s="4"/>
    <row r="735" ht="14.5" customHeight="1" s="4"/>
    <row r="736" ht="14.5" customHeight="1" s="4"/>
    <row r="737" ht="14.5" customHeight="1" s="4"/>
    <row r="738" ht="14.5" customHeight="1" s="4"/>
    <row r="739" ht="14.5" customHeight="1" s="4"/>
    <row r="740" ht="14.5" customHeight="1" s="4"/>
    <row r="741" ht="14.5" customHeight="1" s="4"/>
    <row r="742" ht="14.5" customHeight="1" s="4"/>
    <row r="743" ht="14.5" customHeight="1" s="4"/>
    <row r="744" ht="14.5" customHeight="1" s="4"/>
    <row r="745" ht="14.5" customHeight="1" s="4"/>
    <row r="746" ht="14.5" customHeight="1" s="4"/>
    <row r="747" ht="14.5" customHeight="1" s="4"/>
    <row r="748" ht="14.5" customHeight="1" s="4"/>
    <row r="749" ht="14.5" customHeight="1" s="4"/>
    <row r="750" ht="14.5" customHeight="1" s="4"/>
    <row r="751" ht="14.5" customHeight="1" s="4"/>
    <row r="752" ht="14.5" customHeight="1" s="4"/>
    <row r="753" ht="14.5" customHeight="1" s="4"/>
    <row r="754" ht="14.5" customHeight="1" s="4"/>
    <row r="755" ht="14.5" customHeight="1" s="4"/>
    <row r="756" ht="14.5" customHeight="1" s="4"/>
    <row r="757" ht="14.5" customHeight="1" s="4"/>
    <row r="758" ht="14.5" customHeight="1" s="4"/>
    <row r="759" ht="14.5" customHeight="1" s="4"/>
    <row r="760" ht="14.5" customHeight="1" s="4"/>
    <row r="761" ht="14.5" customHeight="1" s="4"/>
    <row r="762" ht="14.5" customHeight="1" s="4"/>
    <row r="763" ht="14.5" customHeight="1" s="4"/>
    <row r="764" ht="14.5" customHeight="1" s="4"/>
    <row r="765" ht="14.5" customHeight="1" s="4"/>
    <row r="766" ht="14.5" customHeight="1" s="4"/>
    <row r="767" ht="14.5" customHeight="1" s="4"/>
    <row r="768" ht="14.5" customHeight="1" s="4"/>
    <row r="769" ht="14.5" customHeight="1" s="4"/>
    <row r="770" ht="14.5" customHeight="1" s="4"/>
    <row r="771" ht="14.5" customHeight="1" s="4"/>
    <row r="772" ht="14.5" customHeight="1" s="4"/>
    <row r="773" ht="14.5" customHeight="1" s="4"/>
    <row r="774" ht="14.5" customHeight="1" s="4"/>
    <row r="775" ht="14.5" customHeight="1" s="4"/>
    <row r="776" ht="14.5" customHeight="1" s="4"/>
    <row r="777" ht="14.5" customHeight="1" s="4"/>
    <row r="778" ht="14.5" customHeight="1" s="4"/>
    <row r="779" ht="14.5" customHeight="1" s="4"/>
    <row r="780" ht="14.5" customHeight="1" s="4"/>
    <row r="781" ht="14.5" customHeight="1" s="4"/>
    <row r="782" ht="14.5" customHeight="1" s="4"/>
    <row r="783" ht="14.5" customHeight="1" s="4"/>
    <row r="784" ht="14.5" customHeight="1" s="4"/>
    <row r="785" ht="14.5" customHeight="1" s="4"/>
    <row r="786" ht="14.5" customHeight="1" s="4"/>
    <row r="787" ht="14.5" customHeight="1" s="4"/>
    <row r="788" ht="14.5" customHeight="1" s="4"/>
    <row r="789" ht="14.5" customHeight="1" s="4"/>
    <row r="790" ht="14.5" customHeight="1" s="4"/>
    <row r="791" ht="14.5" customHeight="1" s="4"/>
    <row r="792" ht="14.5" customHeight="1" s="4"/>
    <row r="793" ht="14.5" customHeight="1" s="4"/>
    <row r="794" ht="14.5" customHeight="1" s="4"/>
    <row r="795" ht="14.5" customHeight="1" s="4"/>
    <row r="796" ht="14.5" customHeight="1" s="4"/>
    <row r="797" ht="14.5" customHeight="1" s="4"/>
    <row r="798" ht="14.5" customHeight="1" s="4"/>
    <row r="799" ht="14.5" customHeight="1" s="4"/>
    <row r="800" ht="14.5" customHeight="1" s="4"/>
    <row r="801" ht="14.5" customHeight="1" s="4"/>
    <row r="802" ht="14.5" customHeight="1" s="4"/>
    <row r="803" ht="14.5" customHeight="1" s="4"/>
    <row r="804" ht="14.5" customHeight="1" s="4"/>
    <row r="805" ht="14.5" customHeight="1" s="4"/>
    <row r="806" ht="14.5" customHeight="1" s="4"/>
    <row r="807" ht="14.5" customHeight="1" s="4"/>
    <row r="808" ht="14.5" customHeight="1" s="4"/>
    <row r="809" ht="14.5" customHeight="1" s="4"/>
    <row r="810" ht="14.5" customHeight="1" s="4"/>
    <row r="811" ht="14.5" customHeight="1" s="4"/>
    <row r="812" ht="14.5" customHeight="1" s="4"/>
    <row r="813" ht="14.5" customHeight="1" s="4"/>
    <row r="814" ht="14.5" customHeight="1" s="4"/>
    <row r="815" ht="14.5" customHeight="1" s="4"/>
    <row r="816" ht="14.5" customHeight="1" s="4"/>
    <row r="817" ht="14.5" customHeight="1" s="4"/>
    <row r="818" ht="14.5" customHeight="1" s="4"/>
    <row r="819" ht="14.5" customHeight="1" s="4"/>
    <row r="820" ht="14.5" customHeight="1" s="4"/>
    <row r="821" ht="14.5" customHeight="1" s="4"/>
    <row r="822" ht="14.5" customHeight="1" s="4"/>
    <row r="823" ht="14.5" customHeight="1" s="4"/>
    <row r="824" ht="14.5" customHeight="1" s="4"/>
    <row r="825" ht="14.5" customHeight="1" s="4"/>
    <row r="826" ht="14.5" customHeight="1" s="4"/>
    <row r="827" ht="14.5" customHeight="1" s="4"/>
    <row r="828" ht="14.5" customHeight="1" s="4"/>
    <row r="829" ht="14.5" customHeight="1" s="4"/>
    <row r="830" ht="14.5" customHeight="1" s="4"/>
    <row r="831" ht="14.5" customHeight="1" s="4"/>
    <row r="832" ht="14.5" customHeight="1" s="4"/>
    <row r="833" ht="14.5" customHeight="1" s="4"/>
    <row r="834" ht="14.5" customHeight="1" s="4"/>
    <row r="835" ht="14.5" customHeight="1" s="4"/>
    <row r="836" ht="14.5" customHeight="1" s="4"/>
    <row r="837" ht="14.5" customHeight="1" s="4"/>
    <row r="838" ht="14.5" customHeight="1" s="4"/>
    <row r="839" ht="14.5" customHeight="1" s="4"/>
    <row r="840" ht="14.5" customHeight="1" s="4"/>
    <row r="841" ht="14.5" customHeight="1" s="4"/>
    <row r="842" ht="14.5" customHeight="1" s="4"/>
    <row r="843" ht="14.5" customHeight="1" s="4"/>
    <row r="844" ht="14.5" customHeight="1" s="4"/>
    <row r="845" ht="14.5" customHeight="1" s="4"/>
    <row r="846" ht="14.5" customHeight="1" s="4"/>
    <row r="847" ht="14.5" customHeight="1" s="4"/>
    <row r="848" ht="14.5" customHeight="1" s="4"/>
    <row r="849" ht="14.5" customHeight="1" s="4"/>
    <row r="850" ht="14.5" customHeight="1" s="4"/>
    <row r="851" ht="14.5" customHeight="1" s="4"/>
    <row r="852" ht="14.5" customHeight="1" s="4"/>
    <row r="853" ht="14.5" customHeight="1" s="4"/>
    <row r="854" ht="14.5" customHeight="1" s="4"/>
    <row r="855" ht="14.5" customHeight="1" s="4"/>
    <row r="856" ht="14.5" customHeight="1" s="4"/>
    <row r="857" ht="14.5" customHeight="1" s="4"/>
    <row r="858" ht="14.5" customHeight="1" s="4"/>
    <row r="859" ht="14.5" customHeight="1" s="4"/>
    <row r="860" ht="14.5" customHeight="1" s="4"/>
    <row r="861" ht="14.5" customHeight="1" s="4"/>
    <row r="862" ht="14.5" customHeight="1" s="4"/>
    <row r="863" ht="14.5" customHeight="1" s="4"/>
    <row r="864" ht="14.5" customHeight="1" s="4"/>
    <row r="865" ht="14.5" customHeight="1" s="4"/>
    <row r="866" ht="14.5" customHeight="1" s="4"/>
    <row r="867" ht="14.5" customHeight="1" s="4"/>
    <row r="868" ht="14.5" customHeight="1" s="4"/>
    <row r="869" ht="14.5" customHeight="1" s="4"/>
    <row r="870" ht="14.5" customHeight="1" s="4"/>
    <row r="871" ht="14.5" customHeight="1" s="4"/>
    <row r="872" ht="14.5" customHeight="1" s="4"/>
    <row r="873" ht="14.5" customHeight="1" s="4"/>
    <row r="874" ht="14.5" customHeight="1" s="4"/>
    <row r="875" ht="14.5" customHeight="1" s="4"/>
    <row r="876" ht="14.5" customHeight="1" s="4"/>
    <row r="877" ht="14.5" customHeight="1" s="4"/>
    <row r="878" ht="14.5" customHeight="1" s="4"/>
    <row r="879" ht="14.5" customHeight="1" s="4"/>
    <row r="880" ht="14.5" customHeight="1" s="4"/>
    <row r="881" ht="14.5" customHeight="1" s="4"/>
    <row r="882" ht="14.5" customHeight="1" s="4"/>
    <row r="883" ht="14.5" customHeight="1" s="4"/>
    <row r="884" ht="14.5" customHeight="1" s="4"/>
    <row r="885" ht="14.5" customHeight="1" s="4"/>
    <row r="886" ht="14.5" customHeight="1" s="4"/>
    <row r="887" ht="14.5" customHeight="1" s="4"/>
    <row r="888" ht="14.5" customHeight="1" s="4"/>
    <row r="889" ht="14.5" customHeight="1" s="4"/>
    <row r="890" ht="14.5" customHeight="1" s="4"/>
    <row r="891" ht="14.5" customHeight="1" s="4"/>
    <row r="892" ht="14.5" customHeight="1" s="4"/>
    <row r="893" ht="14.5" customHeight="1" s="4"/>
    <row r="894" ht="14.5" customHeight="1" s="4"/>
    <row r="895" ht="14.5" customHeight="1" s="4"/>
    <row r="896" ht="14.5" customHeight="1" s="4"/>
    <row r="897" ht="14.5" customHeight="1" s="4"/>
    <row r="898" ht="14.5" customHeight="1" s="4"/>
    <row r="899" ht="14.5" customHeight="1" s="4"/>
    <row r="900" ht="14.5" customHeight="1" s="4"/>
    <row r="901" ht="14.5" customHeight="1" s="4"/>
    <row r="902" ht="14.5" customHeight="1" s="4"/>
    <row r="903" ht="14.5" customHeight="1" s="4"/>
    <row r="904" ht="14.5" customHeight="1" s="4"/>
    <row r="905" ht="14.5" customHeight="1" s="4"/>
    <row r="906" ht="14.5" customHeight="1" s="4"/>
    <row r="907" ht="14.5" customHeight="1" s="4"/>
    <row r="908" ht="14.5" customHeight="1" s="4"/>
    <row r="909" ht="14.5" customHeight="1" s="4"/>
    <row r="910" ht="14.5" customHeight="1" s="4"/>
    <row r="911" ht="14.5" customHeight="1" s="4"/>
    <row r="912" ht="14.5" customHeight="1" s="4"/>
    <row r="913" ht="14.5" customHeight="1" s="4"/>
    <row r="914" ht="14.5" customHeight="1" s="4"/>
    <row r="915" ht="14.5" customHeight="1" s="4"/>
    <row r="916" ht="14.5" customHeight="1" s="4"/>
    <row r="917" ht="14.5" customHeight="1" s="4"/>
    <row r="918" ht="14.5" customHeight="1" s="4"/>
    <row r="919" ht="14.5" customHeight="1" s="4"/>
    <row r="920" ht="14.5" customHeight="1" s="4"/>
    <row r="921" ht="14.5" customHeight="1" s="4"/>
    <row r="922" ht="14.5" customHeight="1" s="4"/>
    <row r="923" ht="14.5" customHeight="1" s="4"/>
    <row r="924" ht="14.5" customHeight="1" s="4"/>
    <row r="925" ht="14.5" customHeight="1" s="4"/>
    <row r="926" ht="14.5" customHeight="1" s="4"/>
    <row r="927" ht="14.5" customHeight="1" s="4"/>
    <row r="928" ht="14.5" customHeight="1" s="4"/>
    <row r="929" ht="14.5" customHeight="1" s="4"/>
    <row r="930" ht="14.5" customHeight="1" s="4"/>
    <row r="931" ht="14.5" customHeight="1" s="4"/>
    <row r="932" ht="14.5" customHeight="1" s="4"/>
    <row r="933" ht="14.5" customHeight="1" s="4"/>
    <row r="934" ht="14.5" customHeight="1" s="4"/>
    <row r="935" ht="14.5" customHeight="1" s="4"/>
    <row r="936" ht="14.5" customHeight="1" s="4"/>
    <row r="937" ht="14.5" customHeight="1" s="4"/>
    <row r="938" ht="14.5" customHeight="1" s="4"/>
    <row r="939" ht="14.5" customHeight="1" s="4"/>
    <row r="940" ht="14.5" customHeight="1" s="4"/>
    <row r="941" ht="14.5" customHeight="1" s="4"/>
    <row r="942" ht="14.5" customHeight="1" s="4"/>
  </sheetData>
  <mergeCells count="67">
    <mergeCell ref="B89:J89"/>
    <mergeCell ref="H25:I25"/>
    <mergeCell ref="H20:I20"/>
    <mergeCell ref="B11:C11"/>
    <mergeCell ref="D11:E11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H23:I23"/>
    <mergeCell ref="H24:I24"/>
    <mergeCell ref="D13:E13"/>
    <mergeCell ref="D12:E12"/>
    <mergeCell ref="B12:C12"/>
    <mergeCell ref="B13:C13"/>
    <mergeCell ref="H19:I19"/>
    <mergeCell ref="C17:D17"/>
    <mergeCell ref="D10:E10"/>
    <mergeCell ref="B10:C10"/>
    <mergeCell ref="H8:I8"/>
    <mergeCell ref="H9:I9"/>
    <mergeCell ref="B8:C8"/>
    <mergeCell ref="B9:C9"/>
    <mergeCell ref="D9:E9"/>
    <mergeCell ref="D8:E8"/>
    <mergeCell ref="H5:I5"/>
    <mergeCell ref="H4:I4"/>
    <mergeCell ref="D7:E7"/>
    <mergeCell ref="H6:I6"/>
    <mergeCell ref="H7:I7"/>
    <mergeCell ref="D6:E6"/>
    <mergeCell ref="B36:J36"/>
    <mergeCell ref="C30:D30"/>
    <mergeCell ref="H12:I12"/>
    <mergeCell ref="H11:I11"/>
    <mergeCell ref="H21:I21"/>
    <mergeCell ref="H22:I22"/>
    <mergeCell ref="H15:I15"/>
    <mergeCell ref="H16:I16"/>
    <mergeCell ref="H18:I18"/>
    <mergeCell ref="H14:I14"/>
    <mergeCell ref="H13:I13"/>
    <mergeCell ref="B4:C4"/>
    <mergeCell ref="B5:C7"/>
    <mergeCell ref="D5:E5"/>
    <mergeCell ref="D4:E4"/>
    <mergeCell ref="H37:H38"/>
    <mergeCell ref="I37:I38"/>
    <mergeCell ref="C26:E26"/>
    <mergeCell ref="B37:B38"/>
    <mergeCell ref="C37:C38"/>
    <mergeCell ref="D37:D38"/>
    <mergeCell ref="E37:E38"/>
    <mergeCell ref="F37:F38"/>
    <mergeCell ref="C31:D31"/>
    <mergeCell ref="H28:I28"/>
    <mergeCell ref="H26:I26"/>
    <mergeCell ref="H30:J31"/>
    <mergeCell ref="C28:D28"/>
    <mergeCell ref="C27:D27"/>
    <mergeCell ref="H27:I27"/>
    <mergeCell ref="C29:D29"/>
  </mergeCells>
  <dataValidations count="2">
    <dataValidation sqref="E23" showErrorMessage="1" showInputMessage="1" allowBlank="0" type="list">
      <formula1>"毎年、半期、四半期、隔月、月、半月、隔週"</formula1>
    </dataValidation>
    <dataValidation sqref="J12:J13" showErrorMessage="1" showInputMessage="1" allowBlank="0" type="list">
      <formula1>"真,偽"</formula1>
    </dataValidation>
  </dataValidations>
  <hyperlinks>
    <hyperlink xmlns:r="http://schemas.openxmlformats.org/officeDocument/2006/relationships" ref="A89" r:id="rId1"/>
    <hyperlink xmlns:r="http://schemas.openxmlformats.org/officeDocument/2006/relationships" ref="B89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2017-01-30T13:29:56Z</dcterms:created>
  <dcterms:modified xmlns:dcterms="http://purl.org/dc/terms/" xmlns:xsi="http://www.w3.org/2001/XMLSchema-instance" xsi:type="dcterms:W3CDTF">2020-11-11T00:46:12Z</dcterms:modified>
  <cp:lastModifiedBy>ragaz</cp:lastModifiedBy>
</cp:coreProperties>
</file>